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295" windowHeight="7770" tabRatio="526" activeTab="0"/>
  </bookViews>
  <sheets>
    <sheet name="Checklist" sheetId="1" r:id="rId1"/>
    <sheet name="Expanded Checklist" sheetId="2" r:id="rId2"/>
    <sheet name="MF calculator" sheetId="3" r:id="rId3"/>
    <sheet name="Calcs" sheetId="4" state="hidden" r:id="rId4"/>
  </sheets>
  <externalReferences>
    <externalReference r:id="rId7"/>
  </externalReferences>
  <definedNames>
    <definedName name="_xlnm.Print_Area" localSheetId="1">'Expanded Checklist'!$A$1:$S$407</definedName>
  </definedNames>
  <calcPr fullCalcOnLoad="1"/>
</workbook>
</file>

<file path=xl/comments1.xml><?xml version="1.0" encoding="utf-8"?>
<comments xmlns="http://schemas.openxmlformats.org/spreadsheetml/2006/main">
  <authors>
    <author>Douglas King</author>
  </authors>
  <commentList>
    <comment ref="F8" authorId="0">
      <text>
        <r>
          <rPr>
            <b/>
            <sz val="8"/>
            <rFont val="Tahoma"/>
            <family val="0"/>
          </rPr>
          <t xml:space="preserve">The pull-down menus in this checklist require that macros be allowed. If you are unable to use the pull-down menus, check the security settings on Excel. 
==&gt; select 'Tools' pull-down menu 
==&gt; select 'Options'
==&gt; select 'Security' tab
==&gt; click on  'Macro Security'
==&gt; click on 'Medium'
</t>
        </r>
      </text>
    </comment>
  </commentList>
</comments>
</file>

<file path=xl/comments2.xml><?xml version="1.0" encoding="utf-8"?>
<comments xmlns="http://schemas.openxmlformats.org/spreadsheetml/2006/main">
  <authors>
    <author>Douglas King</author>
  </authors>
  <commentList>
    <comment ref="F8" authorId="0">
      <text>
        <r>
          <rPr>
            <b/>
            <sz val="8"/>
            <rFont val="Tahoma"/>
            <family val="0"/>
          </rPr>
          <t xml:space="preserve">The pull-down menus in this checklist require that macros be allowed. If you are unable to use the pull-down menus, check the security settings on Excel. 
==&gt; select 'Tools' pull-down menu 
==&gt; select 'Options'
==&gt; select 'Security' tab
==&gt; click on  'Macro Security'
==&gt; click on 'Medium'
</t>
        </r>
      </text>
    </comment>
  </commentList>
</comments>
</file>

<file path=xl/sharedStrings.xml><?xml version="1.0" encoding="utf-8"?>
<sst xmlns="http://schemas.openxmlformats.org/spreadsheetml/2006/main" count="1050" uniqueCount="481">
  <si>
    <t>Builder Name:</t>
  </si>
  <si>
    <t>No</t>
  </si>
  <si>
    <t>Sub-Total</t>
  </si>
  <si>
    <t>Products</t>
  </si>
  <si>
    <t>Provide Description and Justification for Specific Measure</t>
  </si>
  <si>
    <t>*</t>
  </si>
  <si>
    <t>OR</t>
  </si>
  <si>
    <t>LL1</t>
  </si>
  <si>
    <t>ENERGY STAR Advanced Lighting Package</t>
  </si>
  <si>
    <t>Basic Landscaping Design</t>
  </si>
  <si>
    <t>Landscaping</t>
  </si>
  <si>
    <t>@</t>
  </si>
  <si>
    <t>LEED-ND Neighborhood</t>
  </si>
  <si>
    <t>Avoid Environmentally Sensitive Sites and Farmland</t>
  </si>
  <si>
    <t xml:space="preserve">Select an Infill Site </t>
  </si>
  <si>
    <t>Surface Water Management</t>
  </si>
  <si>
    <t>Irrigation System</t>
  </si>
  <si>
    <t>Contaminant Control</t>
  </si>
  <si>
    <t>Combustion Venting</t>
  </si>
  <si>
    <t>ENERGY STAR with IAP</t>
  </si>
  <si>
    <t>Meets ENERGY STAR w/ Indoor Air Package (IAP)</t>
  </si>
  <si>
    <t xml:space="preserve">Analyze Moisture  Loads AND </t>
  </si>
  <si>
    <t>Outdoor Air Ventilation</t>
  </si>
  <si>
    <t>Supply Air Distribution</t>
  </si>
  <si>
    <t>Supply Air Filtering</t>
  </si>
  <si>
    <t>Seal-Off Ducts During Construction</t>
  </si>
  <si>
    <t xml:space="preserve">No Air Handling Equipment OR Return Ducts in Garage  </t>
  </si>
  <si>
    <t>Waste Management</t>
  </si>
  <si>
    <t>Environmentally Preferable</t>
  </si>
  <si>
    <t>ENERGY STAR Home</t>
  </si>
  <si>
    <t>Windows Meet ENERGY STAR for Windows (See Table)</t>
  </si>
  <si>
    <t>Third-Party Duct Leakage Tested &lt;/= 3.0 CFM25 / 100 SF to Outside</t>
  </si>
  <si>
    <t>Third-Party Duct Leakage Tested &lt;/= 1.0 CFM25 / 100 SF to Outside</t>
  </si>
  <si>
    <r>
      <t xml:space="preserve">Very Efficient Clothes Washer  (MEF &gt; 1.8, </t>
    </r>
    <r>
      <rPr>
        <i/>
        <sz val="10"/>
        <rFont val="Arial"/>
        <family val="2"/>
      </rPr>
      <t>AND</t>
    </r>
    <r>
      <rPr>
        <sz val="10"/>
        <rFont val="Arial"/>
        <family val="2"/>
      </rPr>
      <t xml:space="preserve"> WF&lt; 5.5)</t>
    </r>
  </si>
  <si>
    <t>Meets ENERGY STAR for HVAC w/ Manual J &amp; refrigerant charge test</t>
  </si>
  <si>
    <t>Site Selection</t>
  </si>
  <si>
    <t>Infrastructure</t>
  </si>
  <si>
    <t>Community Resources</t>
  </si>
  <si>
    <t>Indoor Water Use</t>
  </si>
  <si>
    <t>Insulation</t>
  </si>
  <si>
    <t>Windows</t>
  </si>
  <si>
    <t>Duct Tightness</t>
  </si>
  <si>
    <t>Appliances</t>
  </si>
  <si>
    <t>Erosion Controls (During Construction)</t>
  </si>
  <si>
    <t xml:space="preserve">Limit Turf </t>
  </si>
  <si>
    <t>Locate and Plant Trees to Shade Hardscapes</t>
  </si>
  <si>
    <t xml:space="preserve">Select Insect and Pest Control Alternatives from List </t>
  </si>
  <si>
    <t>Rainwater Harvesting System</t>
  </si>
  <si>
    <t>Grey Water Re-Use System</t>
  </si>
  <si>
    <t>Select High Efficiency Measures from List</t>
  </si>
  <si>
    <t>High Efficiency Fixtures  (Toilets, Showers, and Faucets)</t>
  </si>
  <si>
    <t>Very High Efficiency Fixtures  (Toilets, Showers, and Faucets)</t>
  </si>
  <si>
    <t>Meets ASHRAE Std 62.2</t>
  </si>
  <si>
    <t>Dedicated Outdoor Air System (w/ Heat Recovery)</t>
  </si>
  <si>
    <t>Timer / Automatic Controls for Bathroom Exhaust Fans</t>
  </si>
  <si>
    <t>Advanced Framing Techniques</t>
  </si>
  <si>
    <t>Select Environmentally Preferable Products from List</t>
  </si>
  <si>
    <t>Third-Party Testing of Supply Air Flow into Each Room in Home</t>
  </si>
  <si>
    <t>Third-Party Testing of Exhaust Air Flow Rate Out of Home</t>
  </si>
  <si>
    <t>Third-Party Testing of Outdoor Air Flow Rate into Home</t>
  </si>
  <si>
    <t xml:space="preserve">Select Appliances from List </t>
  </si>
  <si>
    <t>Energy Efficient Fixtures and Controls</t>
  </si>
  <si>
    <t xml:space="preserve">Improved Water Heating Equipment </t>
  </si>
  <si>
    <t>Improved Hot Water Distribution System</t>
  </si>
  <si>
    <t>Shading of Hardscapes</t>
  </si>
  <si>
    <t>Air Infiltration</t>
  </si>
  <si>
    <t xml:space="preserve">Site Stewardship </t>
  </si>
  <si>
    <t>Water Reuse</t>
  </si>
  <si>
    <t>Local Exhaust</t>
  </si>
  <si>
    <t>Radon Protection</t>
  </si>
  <si>
    <t>Material Efficient Framing</t>
  </si>
  <si>
    <t>Water Heating</t>
  </si>
  <si>
    <t>Lighting</t>
  </si>
  <si>
    <t>Renewable Energy</t>
  </si>
  <si>
    <t>LL2-5</t>
  </si>
  <si>
    <t>Compact Development</t>
  </si>
  <si>
    <t>Non-Toxic Pest Control</t>
  </si>
  <si>
    <t>Space Heating and Cooling</t>
  </si>
  <si>
    <t xml:space="preserve">Tightly Seal Shared Surfaces between Garage and Home </t>
  </si>
  <si>
    <t xml:space="preserve">Date   </t>
  </si>
  <si>
    <t xml:space="preserve">Signature   </t>
  </si>
  <si>
    <t xml:space="preserve">Provider's Name   </t>
  </si>
  <si>
    <t xml:space="preserve">Rater's Name   </t>
  </si>
  <si>
    <t xml:space="preserve">Company   </t>
  </si>
  <si>
    <t>Refrigerant Management</t>
  </si>
  <si>
    <t>Minimize Ozone Depletion and Global Warming Contributions</t>
  </si>
  <si>
    <t>Location and Linkages  (LL)</t>
  </si>
  <si>
    <t>Sustainable Sites  (SS)</t>
  </si>
  <si>
    <t>Water Efficiency  (WE)</t>
  </si>
  <si>
    <t>Indoor Environmental Quality  (IEQ)</t>
  </si>
  <si>
    <t>Materials and Resources    (MR)</t>
  </si>
  <si>
    <t>Innovation and Design Process   (ID)</t>
  </si>
  <si>
    <t>Space Heating &amp; DHW Equip w/ Closed/Power-Exhaust</t>
  </si>
  <si>
    <t>Install Radon Resistant Construction if Home is in EPA Zone 1</t>
  </si>
  <si>
    <t>Install Radon Resistant Construction if Home is not in EPA Zone 1</t>
  </si>
  <si>
    <t>Third-Party Inspection of Insulation, At Least HERS Grade II</t>
  </si>
  <si>
    <t>Analyze Moisture Loads AND Install Central System (if Needed)</t>
  </si>
  <si>
    <t>No Invasive Plants</t>
  </si>
  <si>
    <t>Install Landscape Designed by Licensed or Certified Professional</t>
  </si>
  <si>
    <t xml:space="preserve">Silver: </t>
  </si>
  <si>
    <t xml:space="preserve">Certified: </t>
  </si>
  <si>
    <t xml:space="preserve">Gold: </t>
  </si>
  <si>
    <t xml:space="preserve">Platinum: </t>
  </si>
  <si>
    <t>Bedrooms</t>
  </si>
  <si>
    <t>Floor Area:</t>
  </si>
  <si>
    <t>No Bedrooms:</t>
  </si>
  <si>
    <t>Floor Area</t>
  </si>
  <si>
    <t>Current Threshold Values</t>
  </si>
  <si>
    <t xml:space="preserve">  Minimum No. of Points Required:</t>
  </si>
  <si>
    <t xml:space="preserve">  Input Values:</t>
  </si>
  <si>
    <t xml:space="preserve">     No of Bedrooms:</t>
  </si>
  <si>
    <t xml:space="preserve">Floor Area (SF):      </t>
  </si>
  <si>
    <t>Detailed information on the measures below are provided in the companion document "LEED for Homes Rating System"</t>
  </si>
  <si>
    <t xml:space="preserve">  for Homes</t>
  </si>
  <si>
    <t>Current Adjustment</t>
  </si>
  <si>
    <t xml:space="preserve">Moisture Control </t>
  </si>
  <si>
    <t xml:space="preserve">OR </t>
  </si>
  <si>
    <t xml:space="preserve">Innovative / Regional Design </t>
  </si>
  <si>
    <t>(Minimum of 0 ID Points Required)</t>
  </si>
  <si>
    <t>Awareness and Education  (AE)</t>
  </si>
  <si>
    <t>(Minimum of 0 AE Points Required)</t>
  </si>
  <si>
    <r>
      <t xml:space="preserve">Project Totals </t>
    </r>
    <r>
      <rPr>
        <b/>
        <sz val="10"/>
        <color indexed="9"/>
        <rFont val="Arial"/>
        <family val="2"/>
      </rPr>
      <t xml:space="preserve">(pre-certification estimates)  </t>
    </r>
  </si>
  <si>
    <t>(Minimum of 0 LL Points Required)</t>
  </si>
  <si>
    <t>(Minimum of 5 SS Points Required)</t>
  </si>
  <si>
    <t>(Minimum of 2 MR Points Required)</t>
  </si>
  <si>
    <t>(Minimum of 3 WE Points Required)</t>
  </si>
  <si>
    <t>Third Party Verification</t>
  </si>
  <si>
    <t xml:space="preserve">                OR </t>
  </si>
  <si>
    <t xml:space="preserve">                OR  </t>
  </si>
  <si>
    <t>Third-Party Duct Leakage Tested &lt;/= 4.0 CFM25 / 100 SF to Outside</t>
  </si>
  <si>
    <t>EA 1</t>
  </si>
  <si>
    <t>Install High Performance Fireplace</t>
  </si>
  <si>
    <t>Preferred Locations</t>
  </si>
  <si>
    <t xml:space="preserve">Select an Edge Development Site </t>
  </si>
  <si>
    <r>
      <t>Third-Party Inspection of Insulation, Grade I AND</t>
    </r>
    <r>
      <rPr>
        <sz val="10"/>
        <rFont val="Arial"/>
        <family val="2"/>
      </rPr>
      <t xml:space="preserve"> 5% above code</t>
    </r>
  </si>
  <si>
    <t>Select a Previously Developed Site</t>
  </si>
  <si>
    <t>Education for Homeowner</t>
  </si>
  <si>
    <t>Site within 1/2 Mile of Existing Water and Sewer</t>
  </si>
  <si>
    <t>Access to Open Space</t>
  </si>
  <si>
    <t>By affixing my signature below, the undersigned does hereby declare and affirm to the USGBC that the LEED for Homes requirements, as specified in the LEED for Homes Rating System, have been met for the indicated credits and will, if audited, provide the necessary supporting documents.</t>
  </si>
  <si>
    <t>&amp; Public Transit</t>
  </si>
  <si>
    <t>Max Points</t>
  </si>
  <si>
    <t>Available</t>
  </si>
  <si>
    <t>By affixing my signature below, the undersigned does hereby declare and affirm to the USGBC that the required inspections and performance testing for the LEED for Homes requirements, as specified in the LEED for Homes Rating System, have been completed, and will provide the project documentation file, if requested.</t>
  </si>
  <si>
    <t>Pipe Insulation</t>
  </si>
  <si>
    <t>Prescriptive Approach for Energy and Atmosphere (EA) Credits</t>
  </si>
  <si>
    <t>Garage Pollutant Protection</t>
  </si>
  <si>
    <t>Exhaust Fan in Garage</t>
  </si>
  <si>
    <t>Drought Tolerant Plants</t>
  </si>
  <si>
    <t>Preliminary Rating</t>
  </si>
  <si>
    <t>Integrated Project Team</t>
  </si>
  <si>
    <t>Design Charrette</t>
  </si>
  <si>
    <t>(Minimum of 6 IEQ Points Required)</t>
  </si>
  <si>
    <t>Education for Building Mgrs</t>
  </si>
  <si>
    <t>Flush Home Continuously for 1 Week with Windows Open</t>
  </si>
  <si>
    <t>Tropical Woods, if Used, Must be FSC</t>
  </si>
  <si>
    <t>Reduce Waste Sent to Landfill by 25% to 100%</t>
  </si>
  <si>
    <t xml:space="preserve">Overall Waste Factor for Framing Order Shall be No More than 10%. </t>
  </si>
  <si>
    <t>Basic Building Manager's Manual and Walkthrough of LEED Home</t>
  </si>
  <si>
    <t>Document Overall Rate of Diversion</t>
  </si>
  <si>
    <t>Integrated Project Planning</t>
  </si>
  <si>
    <t xml:space="preserve">Quality Management for </t>
  </si>
  <si>
    <t xml:space="preserve">     Durability</t>
  </si>
  <si>
    <t xml:space="preserve">   and/or Tenants</t>
  </si>
  <si>
    <t>Install at Least Three ENERGY STAR labeled Light Fixtures (or CFLS)</t>
  </si>
  <si>
    <t>Wet Room Measures</t>
  </si>
  <si>
    <t>Durability Planning;  (Pre-Construction)</t>
  </si>
  <si>
    <t>Quality Management</t>
  </si>
  <si>
    <t>Third-Party Durability Inspection</t>
  </si>
  <si>
    <t>Detached Garage or No Garage</t>
  </si>
  <si>
    <t>Basic Occupant's Manual and Walkthrough of LEED Home</t>
  </si>
  <si>
    <t>Comprehensive Occupant's Manual and Multiple Walkthroughs / Trainings</t>
  </si>
  <si>
    <t>Minimize Disturbed Area of Site</t>
  </si>
  <si>
    <t>Prerequisite</t>
  </si>
  <si>
    <t>IEQ2-10</t>
  </si>
  <si>
    <t>IEQ 1</t>
  </si>
  <si>
    <t>Structurally Insulated Panels</t>
  </si>
  <si>
    <t>EA 2-10</t>
  </si>
  <si>
    <t>Home Address (Street/City/State):</t>
  </si>
  <si>
    <t>N/A</t>
  </si>
  <si>
    <t>WE 2.2</t>
  </si>
  <si>
    <t>WE 3.1</t>
  </si>
  <si>
    <t>MR 1.2</t>
  </si>
  <si>
    <t>Public Awareness of LEED Home</t>
  </si>
  <si>
    <t>Third-Party Envelope Air Leakage Tested &lt;/= 7.0 ACH50 (CZ 1-2)</t>
  </si>
  <si>
    <t>Third-Party Envelope Air Leakage Tested &lt;/= 5.0 ACH50 (CZ 1-2)</t>
  </si>
  <si>
    <t>Third-Party Envelope Air Leakage Tested &lt;/= 3.0 ACH50</t>
  </si>
  <si>
    <t>(Minimum of 0 EA Points Required)</t>
  </si>
  <si>
    <t>Energy and Atmosphere (EA)</t>
  </si>
  <si>
    <t>Project Checklist, Addendum A</t>
  </si>
  <si>
    <t xml:space="preserve">Project Checklist (cont'd)     </t>
  </si>
  <si>
    <t>Renewable Electric Generation System  (1 Point / 5% Reduction)</t>
  </si>
  <si>
    <t xml:space="preserve">EA 1.2 Pts Achieved:  </t>
  </si>
  <si>
    <r>
      <t xml:space="preserve">Project Checklist                                                                      </t>
    </r>
    <r>
      <rPr>
        <sz val="14"/>
        <color indexed="8"/>
        <rFont val="Arial"/>
        <family val="2"/>
      </rPr>
      <t xml:space="preserve">     LEED for Homes</t>
    </r>
  </si>
  <si>
    <t>S</t>
  </si>
  <si>
    <t>N</t>
  </si>
  <si>
    <t>Y / Pts</t>
  </si>
  <si>
    <t>Basic Community Resources / Public Transportation</t>
  </si>
  <si>
    <t>Extensive Community Resources / Public Transportation</t>
  </si>
  <si>
    <t>Outstanding Community Resources / Public Transportation</t>
  </si>
  <si>
    <t xml:space="preserve">Publicly Accessible Green Spaces </t>
  </si>
  <si>
    <t>Average Housing Density ≥ 10 Units / Acre</t>
  </si>
  <si>
    <t>Average Housing Density ≥ 20 Units / Acre</t>
  </si>
  <si>
    <t>Design Permeable Site</t>
  </si>
  <si>
    <t xml:space="preserve">≥ 8 MERV Filters, w/ Adequate System Air Flow </t>
  </si>
  <si>
    <t xml:space="preserve">≥ 10 MERV Filters, w/ Adequate System Air Flow </t>
  </si>
  <si>
    <t xml:space="preserve">≥ 13 MERV Filters, w/ Adequate System Air Flow  </t>
  </si>
  <si>
    <r>
      <t xml:space="preserve">Permanent Walk-Off Mats </t>
    </r>
    <r>
      <rPr>
        <i/>
        <sz val="10"/>
        <rFont val="Arial"/>
        <family val="2"/>
      </rPr>
      <t>OR</t>
    </r>
    <r>
      <rPr>
        <sz val="10"/>
        <rFont val="Arial"/>
        <family val="2"/>
      </rPr>
      <t xml:space="preserve"> Shoe Storage </t>
    </r>
    <r>
      <rPr>
        <i/>
        <sz val="10"/>
        <rFont val="Arial"/>
        <family val="2"/>
      </rPr>
      <t>OR</t>
    </r>
    <r>
      <rPr>
        <sz val="10"/>
        <rFont val="Arial"/>
        <family val="2"/>
      </rPr>
      <t xml:space="preserve"> Central Vacuum </t>
    </r>
  </si>
  <si>
    <t>Windows Exceed ENERGY STAR for Windows (See Table)</t>
  </si>
  <si>
    <t>HVAC is Better than ENERGY STAR</t>
  </si>
  <si>
    <t>HVAC Substantially Exceeds ENERGY STAR</t>
  </si>
  <si>
    <t>Floor Area (SF):</t>
  </si>
  <si>
    <t>Platinum:</t>
  </si>
  <si>
    <t>Pts.</t>
  </si>
  <si>
    <t>Max Pts.</t>
  </si>
  <si>
    <t>Achieved</t>
  </si>
  <si>
    <t>Integrated Project</t>
  </si>
  <si>
    <t>Planning</t>
  </si>
  <si>
    <t>Target performance tier:</t>
  </si>
  <si>
    <t>for Durability</t>
  </si>
  <si>
    <t>Innovative / Regional</t>
  </si>
  <si>
    <t>Approved ID Request name and identification #:                                                                         .</t>
  </si>
  <si>
    <t>Design</t>
  </si>
  <si>
    <t>LEED-ND</t>
  </si>
  <si>
    <t xml:space="preserve">Select Edge Development Site </t>
  </si>
  <si>
    <r>
      <t>OR</t>
    </r>
    <r>
      <rPr>
        <sz val="10"/>
        <rFont val="Arial"/>
        <family val="2"/>
      </rPr>
      <t xml:space="preserve"> Select Infill Site </t>
    </r>
  </si>
  <si>
    <t>Select Previously Developed Site</t>
  </si>
  <si>
    <t xml:space="preserve">Within 1/2 Mile of Publicly Accessible Green Spaces At Least 3/4 acre in size </t>
  </si>
  <si>
    <t xml:space="preserve">Project Checklist, Version 1.11  (cont'd)     </t>
  </si>
  <si>
    <t>% of landscaped area that is turf:</t>
  </si>
  <si>
    <t>% of plants that are drought tolerant:</t>
  </si>
  <si>
    <t>Calculated plant water budget:</t>
  </si>
  <si>
    <t>Surface Water</t>
  </si>
  <si>
    <t>Management</t>
  </si>
  <si>
    <t>High Housing Density</t>
  </si>
  <si>
    <t>Number of units</t>
  </si>
  <si>
    <r>
      <t xml:space="preserve">           </t>
    </r>
    <r>
      <rPr>
        <sz val="10"/>
        <rFont val="Arial"/>
        <family val="2"/>
      </rPr>
      <t xml:space="preserve">  units</t>
    </r>
  </si>
  <si>
    <t xml:space="preserve">Number of acres </t>
  </si>
  <si>
    <r>
      <t xml:space="preserve">           </t>
    </r>
    <r>
      <rPr>
        <sz val="10"/>
        <rFont val="Arial"/>
        <family val="2"/>
      </rPr>
      <t xml:space="preserve">  acres </t>
    </r>
  </si>
  <si>
    <t>Average housing density:</t>
  </si>
  <si>
    <r>
      <t xml:space="preserve">           </t>
    </r>
    <r>
      <rPr>
        <sz val="10"/>
        <rFont val="Arial"/>
        <family val="2"/>
      </rPr>
      <t xml:space="preserve">  units per acre</t>
    </r>
  </si>
  <si>
    <t>System size</t>
  </si>
  <si>
    <t>Application (indoor / outdoor / both):</t>
  </si>
  <si>
    <r>
      <t xml:space="preserve">AND/OR </t>
    </r>
    <r>
      <rPr>
        <sz val="10"/>
        <rFont val="Arial"/>
        <family val="2"/>
      </rPr>
      <t>Third Party Inspection of Irrigation System</t>
    </r>
  </si>
  <si>
    <r>
      <t xml:space="preserve">OR </t>
    </r>
    <r>
      <rPr>
        <sz val="10"/>
        <rFont val="Arial"/>
        <family val="2"/>
      </rPr>
      <t>Install Landscape Designed by Licensed or Certified Professional that Needs no Irrigation</t>
    </r>
  </si>
  <si>
    <t>Equip.type (ducted / non-ducted):</t>
  </si>
  <si>
    <t>Min. required ventilation air flow:</t>
  </si>
  <si>
    <t>Flow rate of outdoor air into home:</t>
  </si>
  <si>
    <t>Exhaust air flow rates:</t>
  </si>
  <si>
    <t>Kitchen:</t>
  </si>
  <si>
    <t>Bathrooms:</t>
  </si>
  <si>
    <t>Ducted air flow rates within 15% or 10 CFM of design</t>
  </si>
  <si>
    <t xml:space="preserve">Install Filters of MERV 8 or better, w/ Adequate System Air Flow </t>
  </si>
  <si>
    <t>MERV filter level:</t>
  </si>
  <si>
    <t xml:space="preserve">Install Filters of MERV 10 or better, w/ Adequate System Air Flow </t>
  </si>
  <si>
    <t xml:space="preserve">Install Filters of MERV 13 or better, w/ Adequate System Air Flow </t>
  </si>
  <si>
    <t>Install Radon Resistant Construction if Home is in EPA Radon Zone 1</t>
  </si>
  <si>
    <t>EPA Radon Zone:</t>
  </si>
  <si>
    <t>Garage Pollutant</t>
  </si>
  <si>
    <t>Protection</t>
  </si>
  <si>
    <t>Material Efficient</t>
  </si>
  <si>
    <t>Framing</t>
  </si>
  <si>
    <t>Overall waste factor:</t>
  </si>
  <si>
    <r>
      <t xml:space="preserve">OR </t>
    </r>
    <r>
      <rPr>
        <sz val="10"/>
        <rFont val="Arial"/>
        <family val="2"/>
      </rPr>
      <t>Structurally Insulated Panels</t>
    </r>
  </si>
  <si>
    <t>Environmentally</t>
  </si>
  <si>
    <t>Preferable Products</t>
  </si>
  <si>
    <t>Assembly / component</t>
  </si>
  <si>
    <t>EPP Specs</t>
  </si>
  <si>
    <t>Emissions Specs</t>
  </si>
  <si>
    <t>Local</t>
  </si>
  <si>
    <t>Exterior wall / framing</t>
  </si>
  <si>
    <t>Exterior wall / siding or masonry</t>
  </si>
  <si>
    <t>Floor / flooring</t>
  </si>
  <si>
    <t>Floor / carpet</t>
  </si>
  <si>
    <t>Floor / framing</t>
  </si>
  <si>
    <t>Foundation / aggregate</t>
  </si>
  <si>
    <t>Foundation / cement</t>
  </si>
  <si>
    <t>Interior wall / framing</t>
  </si>
  <si>
    <t>Interior wall and ceilings / gypsum board</t>
  </si>
  <si>
    <t>Interior wall, ceilings and millwork / paint</t>
  </si>
  <si>
    <t>Landscape / decking or patio</t>
  </si>
  <si>
    <t>Other / cabinets</t>
  </si>
  <si>
    <t>Other / counters</t>
  </si>
  <si>
    <t>Other / doors</t>
  </si>
  <si>
    <t>Other / trim</t>
  </si>
  <si>
    <t>Other / adhesives &amp; sealants</t>
  </si>
  <si>
    <t>Other / windows</t>
  </si>
  <si>
    <t>Roof / framing</t>
  </si>
  <si>
    <t>Roof / roofing</t>
  </si>
  <si>
    <t>Roof and floor and wall / insulation</t>
  </si>
  <si>
    <t>Roof, floor and wall (2 of 3) / sheathing</t>
  </si>
  <si>
    <t>Waste Management Planning</t>
  </si>
  <si>
    <t>Diversion rate for construction waste:</t>
  </si>
  <si>
    <t>%</t>
  </si>
  <si>
    <t>Diversion rate for land clearing or demo. waste:</t>
  </si>
  <si>
    <t>Waste Reduction</t>
  </si>
  <si>
    <t>Reduced waste by weight:</t>
  </si>
  <si>
    <t>lbs / sf of floor area</t>
  </si>
  <si>
    <t>Reduced waste, by volume:</t>
  </si>
  <si>
    <t>cubic yards / sf of floor area</t>
  </si>
  <si>
    <t>Energy and Atmosphere   (EA)</t>
  </si>
  <si>
    <t>Awareness and Education   (AE)</t>
  </si>
  <si>
    <t>Education for</t>
  </si>
  <si>
    <t>Enhanced Training</t>
  </si>
  <si>
    <t>Project Checklist, Version 1.11  Addendum A</t>
  </si>
  <si>
    <t>Third-Party Envelope Air Leakage Tested</t>
  </si>
  <si>
    <t>IECC climate region:</t>
  </si>
  <si>
    <t>Air leakage:</t>
  </si>
  <si>
    <t>Better Envelope</t>
  </si>
  <si>
    <r>
      <t xml:space="preserve">OR </t>
    </r>
    <r>
      <rPr>
        <sz val="10"/>
        <rFont val="Arial"/>
        <family val="2"/>
      </rPr>
      <t>Best Envelope</t>
    </r>
  </si>
  <si>
    <t>Window U-Factor:</t>
  </si>
  <si>
    <t>Window SHGC:</t>
  </si>
  <si>
    <t>Windows Exceed ENERGY STAR for Windows by &gt;/= 10%  (See Table)</t>
  </si>
  <si>
    <r>
      <t xml:space="preserve">OR </t>
    </r>
    <r>
      <rPr>
        <sz val="10"/>
        <rFont val="Arial"/>
        <family val="2"/>
      </rPr>
      <t>Windows Exceed ENERGY STAR for Windows by &gt;/= 20%  (See Table)</t>
    </r>
  </si>
  <si>
    <t>Duct air leakage to outdoors:</t>
  </si>
  <si>
    <r>
      <t xml:space="preserve">              </t>
    </r>
    <r>
      <rPr>
        <sz val="10"/>
        <rFont val="Arial"/>
        <family val="2"/>
      </rPr>
      <t xml:space="preserve">  CFM 25 / 100 SF conditioned floor area</t>
    </r>
  </si>
  <si>
    <t>Space Heating and</t>
  </si>
  <si>
    <t>Cooling</t>
  </si>
  <si>
    <t>Type of equipment:</t>
  </si>
  <si>
    <t>Cooling efficiency</t>
  </si>
  <si>
    <t>SEER / EER</t>
  </si>
  <si>
    <t>Heating efficiency</t>
  </si>
  <si>
    <t>AFUE / HSPF / COP</t>
  </si>
  <si>
    <t xml:space="preserve">High-efficiency HVAC </t>
  </si>
  <si>
    <t>DHW equipment efficiency:</t>
  </si>
  <si>
    <t>EF / CAE</t>
  </si>
  <si>
    <t>% of annual load met by solar:</t>
  </si>
  <si>
    <t>Type of renewable system:</t>
  </si>
  <si>
    <t>Annual electric load (based on HERS ref home):</t>
  </si>
  <si>
    <t>kWh</t>
  </si>
  <si>
    <t>Annual electricity supplied by renewables:</t>
  </si>
  <si>
    <t>% of annual load supplied by renewables:</t>
  </si>
  <si>
    <r>
      <t xml:space="preserve">Expanded Project Checklist
</t>
    </r>
    <r>
      <rPr>
        <b/>
        <sz val="14"/>
        <rFont val="Arial"/>
        <family val="2"/>
      </rPr>
      <t>Version 1.11</t>
    </r>
  </si>
  <si>
    <r>
      <t xml:space="preserve">                                   </t>
    </r>
    <r>
      <rPr>
        <u val="single"/>
        <sz val="10"/>
        <color indexed="9"/>
        <rFont val="Arial"/>
        <family val="2"/>
      </rPr>
      <t>.</t>
    </r>
  </si>
  <si>
    <r>
      <t xml:space="preserve">                                                                   </t>
    </r>
    <r>
      <rPr>
        <u val="single"/>
        <sz val="10"/>
        <color indexed="9"/>
        <rFont val="Arial"/>
        <family val="2"/>
      </rPr>
      <t>.</t>
    </r>
  </si>
  <si>
    <r>
      <t xml:space="preserve">                                    </t>
    </r>
    <r>
      <rPr>
        <u val="single"/>
        <sz val="10"/>
        <color indexed="9"/>
        <rFont val="Arial"/>
        <family val="2"/>
      </rPr>
      <t>.</t>
    </r>
  </si>
  <si>
    <r>
      <t xml:space="preserve">             </t>
    </r>
    <r>
      <rPr>
        <u val="single"/>
        <sz val="10"/>
        <color indexed="9"/>
        <rFont val="Arial"/>
        <family val="2"/>
      </rPr>
      <t>.</t>
    </r>
  </si>
  <si>
    <r>
      <t xml:space="preserve">                                                                                         </t>
    </r>
    <r>
      <rPr>
        <u val="single"/>
        <sz val="10"/>
        <color indexed="9"/>
        <rFont val="Arial"/>
        <family val="2"/>
      </rPr>
      <t>.</t>
    </r>
  </si>
  <si>
    <r>
      <t xml:space="preserve">                                 </t>
    </r>
    <r>
      <rPr>
        <u val="single"/>
        <sz val="10"/>
        <color indexed="9"/>
        <rFont val="Arial"/>
        <family val="2"/>
      </rPr>
      <t>.</t>
    </r>
  </si>
  <si>
    <r>
      <t xml:space="preserve">                                        </t>
    </r>
    <r>
      <rPr>
        <u val="single"/>
        <sz val="10"/>
        <color indexed="9"/>
        <rFont val="Arial"/>
        <family val="2"/>
      </rPr>
      <t>.</t>
    </r>
  </si>
  <si>
    <r>
      <t xml:space="preserve">Project Checklist, Version 1.11  Addendum A </t>
    </r>
    <r>
      <rPr>
        <b/>
        <i/>
        <sz val="14"/>
        <rFont val="Arial"/>
        <family val="2"/>
      </rPr>
      <t>continued</t>
    </r>
  </si>
  <si>
    <r>
      <t xml:space="preserve">                         </t>
    </r>
    <r>
      <rPr>
        <u val="single"/>
        <sz val="10"/>
        <color indexed="9"/>
        <rFont val="Arial"/>
        <family val="2"/>
      </rPr>
      <t>.</t>
    </r>
  </si>
  <si>
    <t xml:space="preserve">IECC Climate Zone:  </t>
  </si>
  <si>
    <t xml:space="preserve">HERS Index Value Achieved:  </t>
  </si>
  <si>
    <t>1</t>
  </si>
  <si>
    <t>IECC Climate Zone:</t>
  </si>
  <si>
    <r>
      <t xml:space="preserve">OR </t>
    </r>
    <r>
      <rPr>
        <sz val="10"/>
        <rFont val="Arial"/>
        <family val="2"/>
      </rPr>
      <t>Very High-efficiency HVAC</t>
    </r>
  </si>
  <si>
    <t>Y/N</t>
  </si>
  <si>
    <t>Hardscapes</t>
  </si>
  <si>
    <t>Development</t>
  </si>
  <si>
    <t>Compact</t>
  </si>
  <si>
    <t>Non-Toxic Pest</t>
  </si>
  <si>
    <t>Control</t>
  </si>
  <si>
    <t>Shading of</t>
  </si>
  <si>
    <t>Refrigerant</t>
  </si>
  <si>
    <t>Ventilation</t>
  </si>
  <si>
    <t>Outdoor Air</t>
  </si>
  <si>
    <t>Distribution</t>
  </si>
  <si>
    <t>Supply Air</t>
  </si>
  <si>
    <t>Homeowner
and/or Tenants</t>
  </si>
  <si>
    <t>Building Mgrs</t>
  </si>
  <si>
    <t>Contractor</t>
  </si>
  <si>
    <t>Sign-off</t>
  </si>
  <si>
    <t>Green Rater</t>
  </si>
  <si>
    <t>ACH 50</t>
  </si>
  <si>
    <r>
      <t xml:space="preserve">                   </t>
    </r>
    <r>
      <rPr>
        <u val="single"/>
        <sz val="10"/>
        <color indexed="9"/>
        <rFont val="Arial"/>
        <family val="2"/>
      </rPr>
      <t>.</t>
    </r>
  </si>
  <si>
    <r>
      <t xml:space="preserve">                     </t>
    </r>
    <r>
      <rPr>
        <u val="single"/>
        <sz val="10"/>
        <color indexed="9"/>
        <rFont val="Arial"/>
        <family val="2"/>
      </rPr>
      <t>.</t>
    </r>
  </si>
  <si>
    <t>Brief description:</t>
  </si>
  <si>
    <t>% / CFM</t>
  </si>
  <si>
    <r>
      <t xml:space="preserve">              </t>
    </r>
    <r>
      <rPr>
        <b/>
        <u val="single"/>
        <sz val="10"/>
        <color indexed="9"/>
        <rFont val="Arial"/>
        <family val="2"/>
      </rPr>
      <t>.</t>
    </r>
  </si>
  <si>
    <t>CFM</t>
  </si>
  <si>
    <r>
      <t xml:space="preserve">                               </t>
    </r>
    <r>
      <rPr>
        <u val="single"/>
        <sz val="10"/>
        <color indexed="9"/>
        <rFont val="Arial"/>
        <family val="2"/>
      </rPr>
      <t>.</t>
    </r>
  </si>
  <si>
    <t xml:space="preserve"> % of roof area</t>
  </si>
  <si>
    <r>
      <t xml:space="preserve">               </t>
    </r>
    <r>
      <rPr>
        <u val="single"/>
        <sz val="10"/>
        <color indexed="9"/>
        <rFont val="Arial"/>
        <family val="2"/>
      </rPr>
      <t>.</t>
    </r>
  </si>
  <si>
    <r>
      <t xml:space="preserve">              </t>
    </r>
    <r>
      <rPr>
        <u val="single"/>
        <sz val="10"/>
        <color indexed="9"/>
        <rFont val="Arial"/>
        <family val="2"/>
      </rPr>
      <t xml:space="preserve">. </t>
    </r>
  </si>
  <si>
    <t>gallons / sf /year</t>
  </si>
  <si>
    <t>% of site with vegetative landscape:</t>
  </si>
  <si>
    <t>% of site with permeable paving:</t>
  </si>
  <si>
    <t>% of site that is impermeable with designed infiltration features</t>
  </si>
  <si>
    <t>Estimated Performance Tier:</t>
  </si>
  <si>
    <t xml:space="preserve">  Sub-Total (or Sub-Total from Adendum A - Prescriptive EA Credits)</t>
  </si>
  <si>
    <r>
      <t xml:space="preserve">Basic Community Resources </t>
    </r>
    <r>
      <rPr>
        <i/>
        <sz val="10"/>
        <rFont val="Arial"/>
        <family val="2"/>
      </rPr>
      <t>(meet one of the following)</t>
    </r>
  </si>
  <si>
    <r>
      <t>Extensive Community Resources</t>
    </r>
    <r>
      <rPr>
        <i/>
        <sz val="10"/>
        <rFont val="Arial"/>
        <family val="2"/>
      </rPr>
      <t xml:space="preserve"> (meet one of the following)</t>
    </r>
  </si>
  <si>
    <r>
      <t xml:space="preserve">Outstanding Community Resources </t>
    </r>
    <r>
      <rPr>
        <i/>
        <sz val="10"/>
        <rFont val="Arial"/>
        <family val="2"/>
      </rPr>
      <t>(meet one of the following)</t>
    </r>
  </si>
  <si>
    <r>
      <t xml:space="preserve">Site Selection </t>
    </r>
    <r>
      <rPr>
        <i/>
        <sz val="10"/>
        <rFont val="Arial"/>
        <family val="2"/>
      </rPr>
      <t>(meet all of the following)</t>
    </r>
  </si>
  <si>
    <r>
      <t>Third-Party Durability Inspection</t>
    </r>
    <r>
      <rPr>
        <i/>
        <sz val="10"/>
        <rFont val="Arial"/>
        <family val="2"/>
      </rPr>
      <t xml:space="preserve"> (meet all of the following)</t>
    </r>
  </si>
  <si>
    <r>
      <t xml:space="preserve">Wet Room Measures </t>
    </r>
    <r>
      <rPr>
        <i/>
        <sz val="10"/>
        <rFont val="Arial"/>
        <family val="2"/>
      </rPr>
      <t>(meet all of the following)</t>
    </r>
  </si>
  <si>
    <r>
      <t xml:space="preserve">Pre-Construction Durability Planning </t>
    </r>
    <r>
      <rPr>
        <i/>
        <sz val="10"/>
        <rFont val="Arial"/>
        <family val="2"/>
      </rPr>
      <t>(meet all of the following)</t>
    </r>
  </si>
  <si>
    <r>
      <t xml:space="preserve">Integrated Project Team </t>
    </r>
    <r>
      <rPr>
        <i/>
        <sz val="10"/>
        <rFont val="Arial"/>
        <family val="2"/>
      </rPr>
      <t>(meet all of the following)</t>
    </r>
  </si>
  <si>
    <r>
      <t xml:space="preserve">Erosion Controls During Construction </t>
    </r>
    <r>
      <rPr>
        <i/>
        <sz val="10"/>
        <rFont val="Arial"/>
        <family val="2"/>
      </rPr>
      <t>(meet all of the following)</t>
    </r>
  </si>
  <si>
    <r>
      <t xml:space="preserve">Minimize Disturbed Area of Site </t>
    </r>
    <r>
      <rPr>
        <i/>
        <sz val="10"/>
        <rFont val="Arial"/>
        <family val="2"/>
      </rPr>
      <t>(meet all of the following)</t>
    </r>
  </si>
  <si>
    <r>
      <t xml:space="preserve">Basic Landscaping Design </t>
    </r>
    <r>
      <rPr>
        <i/>
        <sz val="10"/>
        <rFont val="Arial"/>
        <family val="2"/>
      </rPr>
      <t>(meet all of the following)</t>
    </r>
  </si>
  <si>
    <r>
      <t>Locate and Plant Trees to Shade Hardscapes</t>
    </r>
    <r>
      <rPr>
        <i/>
        <sz val="10"/>
        <rFont val="Arial"/>
        <family val="2"/>
      </rPr>
      <t xml:space="preserve"> (meet one of the following)</t>
    </r>
  </si>
  <si>
    <t>Design Permeable Sites</t>
  </si>
  <si>
    <r>
      <t xml:space="preserve">Select Insect and Pest Control Alternatives from List </t>
    </r>
    <r>
      <rPr>
        <i/>
        <sz val="10"/>
        <rFont val="Arial"/>
        <family val="2"/>
      </rPr>
      <t>(meet any of the following, 1/2 pt each)</t>
    </r>
  </si>
  <si>
    <r>
      <t xml:space="preserve">Select High Efficiency Measures from List </t>
    </r>
    <r>
      <rPr>
        <i/>
        <sz val="10"/>
        <rFont val="Arial"/>
        <family val="2"/>
      </rPr>
      <t>(meet any of the following, 1 pt each)</t>
    </r>
  </si>
  <si>
    <r>
      <t xml:space="preserve">High Efficiency Fixtures </t>
    </r>
    <r>
      <rPr>
        <i/>
        <sz val="10"/>
        <rFont val="Arial"/>
        <family val="2"/>
      </rPr>
      <t>(meet any of the following, 1 pt each)</t>
    </r>
  </si>
  <si>
    <r>
      <t>Minimize Ozone Depletion and Global Warming Contributions</t>
    </r>
    <r>
      <rPr>
        <i/>
        <sz val="10"/>
        <rFont val="Arial"/>
        <family val="2"/>
      </rPr>
      <t xml:space="preserve"> (meet one of the following)</t>
    </r>
  </si>
  <si>
    <r>
      <t>Improved Hot Water Distribution System</t>
    </r>
    <r>
      <rPr>
        <i/>
        <sz val="10"/>
        <rFont val="Arial"/>
        <family val="2"/>
      </rPr>
      <t xml:space="preserve"> (meet one of the following)</t>
    </r>
  </si>
  <si>
    <r>
      <t xml:space="preserve">OR </t>
    </r>
    <r>
      <rPr>
        <sz val="10"/>
        <rFont val="Arial"/>
        <family val="2"/>
      </rPr>
      <t xml:space="preserve">Very High Efficiency Fixtures </t>
    </r>
    <r>
      <rPr>
        <i/>
        <sz val="10"/>
        <rFont val="Arial"/>
        <family val="2"/>
      </rPr>
      <t>(meet any of the following, 2 pts each)</t>
    </r>
  </si>
  <si>
    <r>
      <t xml:space="preserve">Tropical Woods, if Used, Must be FSC </t>
    </r>
    <r>
      <rPr>
        <i/>
        <sz val="10"/>
        <rFont val="Arial"/>
        <family val="2"/>
      </rPr>
      <t>(meet all of the following)</t>
    </r>
  </si>
  <si>
    <r>
      <t xml:space="preserve">Select Environmentally Preferable Products from List </t>
    </r>
    <r>
      <rPr>
        <i/>
        <sz val="10"/>
        <rFont val="Arial"/>
        <family val="2"/>
      </rPr>
      <t>(meet any of the following, 1/2 point each)</t>
    </r>
  </si>
  <si>
    <r>
      <t>Space Heating &amp; DHW Equip w/ Closed/Power-Exhaust</t>
    </r>
    <r>
      <rPr>
        <i/>
        <sz val="10"/>
        <rFont val="Arial"/>
        <family val="2"/>
      </rPr>
      <t xml:space="preserve"> (meet all appropriate, see rating system)</t>
    </r>
  </si>
  <si>
    <r>
      <t xml:space="preserve">Install High Performance Fireplace </t>
    </r>
    <r>
      <rPr>
        <i/>
        <sz val="10"/>
        <rFont val="Arial"/>
        <family val="2"/>
      </rPr>
      <t>(meet any of the following, as appropriate, see rating system)</t>
    </r>
  </si>
  <si>
    <r>
      <t xml:space="preserve">Moisture Load Analysis and Mitigation </t>
    </r>
    <r>
      <rPr>
        <i/>
        <sz val="10"/>
        <rFont val="Arial"/>
        <family val="2"/>
      </rPr>
      <t>(meet all of the following, as appropriate)</t>
    </r>
  </si>
  <si>
    <r>
      <t xml:space="preserve">Basic Outdoor Air Ventilation Designed to ASHRAE Std 62.2 </t>
    </r>
    <r>
      <rPr>
        <i/>
        <sz val="10"/>
        <rFont val="Arial"/>
        <family val="2"/>
      </rPr>
      <t>(meet all of the following, as appropriate)</t>
    </r>
  </si>
  <si>
    <r>
      <t xml:space="preserve">Enhanced Outdoor Air Ventilation w/ Heat Recovery </t>
    </r>
    <r>
      <rPr>
        <i/>
        <sz val="10"/>
        <rFont val="Arial"/>
        <family val="2"/>
      </rPr>
      <t>(meet all of the following, as appropriate)</t>
    </r>
  </si>
  <si>
    <r>
      <t xml:space="preserve">Meets ASHRAE Std 62.2 </t>
    </r>
    <r>
      <rPr>
        <i/>
        <sz val="10"/>
        <rFont val="Arial"/>
        <family val="2"/>
      </rPr>
      <t>(meet all of the following)</t>
    </r>
  </si>
  <si>
    <r>
      <t xml:space="preserve">Timer / Automatic Controls for Bathroom Exhaust Fans </t>
    </r>
    <r>
      <rPr>
        <i/>
        <sz val="10"/>
        <rFont val="Arial"/>
        <family val="2"/>
      </rPr>
      <t>(meet one of the following)</t>
    </r>
  </si>
  <si>
    <r>
      <t xml:space="preserve">Indoor Contaminant Control </t>
    </r>
    <r>
      <rPr>
        <i/>
        <sz val="10"/>
        <rFont val="Arial"/>
        <family val="2"/>
      </rPr>
      <t>(meet any of the following, 1 pt each)</t>
    </r>
  </si>
  <si>
    <r>
      <t xml:space="preserve">No HVAC in Garage </t>
    </r>
    <r>
      <rPr>
        <i/>
        <sz val="10"/>
        <rFont val="Arial"/>
        <family val="2"/>
      </rPr>
      <t>(meet all of the following)</t>
    </r>
  </si>
  <si>
    <r>
      <t>Minimize Polllutants from Garage</t>
    </r>
    <r>
      <rPr>
        <i/>
        <sz val="10"/>
        <rFont val="Arial"/>
        <family val="2"/>
      </rPr>
      <t xml:space="preserve"> (meet all of the following)</t>
    </r>
  </si>
  <si>
    <r>
      <t xml:space="preserve">AND/OR </t>
    </r>
    <r>
      <rPr>
        <sz val="10"/>
        <rFont val="Arial"/>
        <family val="2"/>
      </rPr>
      <t xml:space="preserve">Exhaust Fan in Garage </t>
    </r>
    <r>
      <rPr>
        <i/>
        <sz val="10"/>
        <rFont val="Arial"/>
        <family val="2"/>
      </rPr>
      <t>(meet all of the following)</t>
    </r>
  </si>
  <si>
    <r>
      <t xml:space="preserve">OR </t>
    </r>
    <r>
      <rPr>
        <sz val="10"/>
        <rFont val="Arial"/>
        <family val="2"/>
      </rPr>
      <t xml:space="preserve">Detached Garage or No Garage </t>
    </r>
    <r>
      <rPr>
        <i/>
        <sz val="10"/>
        <rFont val="Arial"/>
        <family val="2"/>
      </rPr>
      <t>(meet one of the following)</t>
    </r>
  </si>
  <si>
    <r>
      <t xml:space="preserve">Basic Operations Training </t>
    </r>
    <r>
      <rPr>
        <i/>
        <sz val="10"/>
        <rFont val="Arial"/>
        <family val="2"/>
      </rPr>
      <t>(meet all of the following)</t>
    </r>
  </si>
  <si>
    <r>
      <t xml:space="preserve">Public Awareness of LEED Home </t>
    </r>
    <r>
      <rPr>
        <i/>
        <sz val="10"/>
        <rFont val="Arial"/>
        <family val="2"/>
      </rPr>
      <t>(meet three of the following)</t>
    </r>
  </si>
  <si>
    <r>
      <t xml:space="preserve">Education of Building Manager </t>
    </r>
    <r>
      <rPr>
        <i/>
        <sz val="10"/>
        <rFont val="Arial"/>
        <family val="2"/>
      </rPr>
      <t>(meet all of the following)</t>
    </r>
  </si>
  <si>
    <r>
      <t xml:space="preserve">Basic Insulation with Third-Party Inspection </t>
    </r>
    <r>
      <rPr>
        <i/>
        <sz val="10"/>
        <rFont val="Arial"/>
        <family val="2"/>
      </rPr>
      <t>(meet all of the following, as appropriate)</t>
    </r>
  </si>
  <si>
    <r>
      <t xml:space="preserve">Enhanced Insulation with Third-Party Inspection </t>
    </r>
    <r>
      <rPr>
        <i/>
        <sz val="10"/>
        <rFont val="Arial"/>
        <family val="2"/>
      </rPr>
      <t>(meet all of the following, as appropriate)</t>
    </r>
  </si>
  <si>
    <r>
      <t xml:space="preserve">Third-Party Duct Leakage Tested </t>
    </r>
    <r>
      <rPr>
        <i/>
        <sz val="10"/>
        <rFont val="Arial"/>
        <family val="2"/>
      </rPr>
      <t>(meet all of the following, as appropriate)</t>
    </r>
  </si>
  <si>
    <r>
      <t>Greatly Reduced Distribution Losses</t>
    </r>
    <r>
      <rPr>
        <i/>
        <sz val="10"/>
        <rFont val="Arial"/>
        <family val="2"/>
      </rPr>
      <t xml:space="preserve"> (meet all of the following, as appropriate)</t>
    </r>
  </si>
  <si>
    <r>
      <t xml:space="preserve">OR </t>
    </r>
    <r>
      <rPr>
        <sz val="10"/>
        <rFont val="Arial"/>
        <family val="2"/>
      </rPr>
      <t xml:space="preserve">Minimal Distribution Losses </t>
    </r>
    <r>
      <rPr>
        <i/>
        <sz val="10"/>
        <rFont val="Arial"/>
        <family val="2"/>
      </rPr>
      <t>(meet all of the following, as appropriate)</t>
    </r>
  </si>
  <si>
    <r>
      <t xml:space="preserve">HVAC Design and Installation </t>
    </r>
    <r>
      <rPr>
        <i/>
        <sz val="10"/>
        <rFont val="Arial"/>
        <family val="2"/>
      </rPr>
      <t>(meet all of the following, as appropriate)</t>
    </r>
  </si>
  <si>
    <r>
      <t xml:space="preserve">Install at Least Three ENERGY STAR labeled Lights </t>
    </r>
    <r>
      <rPr>
        <i/>
        <sz val="10"/>
        <rFont val="Arial"/>
        <family val="2"/>
      </rPr>
      <t>(meet one of the following)</t>
    </r>
  </si>
  <si>
    <r>
      <t xml:space="preserve">Energy Efficient Fixtures and Controls </t>
    </r>
    <r>
      <rPr>
        <i/>
        <sz val="10"/>
        <rFont val="Arial"/>
        <family val="2"/>
      </rPr>
      <t>(meet any of the following, 1/2 point each)</t>
    </r>
  </si>
  <si>
    <r>
      <t xml:space="preserve">OR </t>
    </r>
    <r>
      <rPr>
        <sz val="10"/>
        <rFont val="Arial"/>
        <family val="2"/>
      </rPr>
      <t>ENERGY STAR Advanced Lighting Package (meet all of the following)</t>
    </r>
  </si>
  <si>
    <r>
      <t>ENERGY STAR Labeled Appliances</t>
    </r>
    <r>
      <rPr>
        <i/>
        <sz val="10"/>
        <rFont val="Arial"/>
        <family val="2"/>
      </rPr>
      <t xml:space="preserve"> (meet any of the following, see rating system for points)</t>
    </r>
  </si>
  <si>
    <r>
      <t xml:space="preserve">Very Efficient Clothes Washer(s) </t>
    </r>
    <r>
      <rPr>
        <i/>
        <sz val="10"/>
        <rFont val="Arial"/>
        <family val="2"/>
      </rPr>
      <t>(meet all of the following)</t>
    </r>
  </si>
  <si>
    <t xml:space="preserve">Please insert the # of units in each building, and the average square footage for units with the corresponding bedroom </t>
  </si>
  <si>
    <t xml:space="preserve">number. For example, if building 1 has three 2-bedroom units that are 1300, 1400, and 1500 square feet, insert "3" in </t>
  </si>
  <si>
    <t>cell G10 and "1400" in cell H10. Please leave zeros or blanks where appropriate.</t>
  </si>
  <si>
    <t>0-Bedroom</t>
  </si>
  <si>
    <t>1-Bedroom</t>
  </si>
  <si>
    <t>2-Bedroom</t>
  </si>
  <si>
    <t>3-Bedroom</t>
  </si>
  <si>
    <t>4-Bedroom</t>
  </si>
  <si>
    <t>5-Bedroom</t>
  </si>
  <si>
    <t>Total</t>
  </si>
  <si>
    <t># of units</t>
  </si>
  <si>
    <t>Units</t>
  </si>
  <si>
    <t>Building 1</t>
  </si>
  <si>
    <t xml:space="preserve">Building 2 </t>
  </si>
  <si>
    <t>Building 3</t>
  </si>
  <si>
    <t>Building 4</t>
  </si>
  <si>
    <t>Building 5</t>
  </si>
  <si>
    <t>Building 6</t>
  </si>
  <si>
    <t>Building 7</t>
  </si>
  <si>
    <t>Building 8</t>
  </si>
  <si>
    <t>Unit 
Adjustment</t>
  </si>
  <si>
    <t>Overall Adjustment</t>
  </si>
  <si>
    <r>
      <t xml:space="preserve">Multi-family Home Complex Size Adjuster
</t>
    </r>
    <r>
      <rPr>
        <sz val="14"/>
        <color indexed="8"/>
        <rFont val="Arial"/>
        <family val="2"/>
      </rPr>
      <t>LEED for Homes</t>
    </r>
  </si>
  <si>
    <r>
      <t>Avg. ft</t>
    </r>
    <r>
      <rPr>
        <vertAlign val="superscript"/>
        <sz val="10"/>
        <rFont val="Arial"/>
        <family val="2"/>
      </rPr>
      <t>2</t>
    </r>
  </si>
  <si>
    <t>Responsible Party's Name</t>
  </si>
  <si>
    <t>Responsible Party (if different):</t>
  </si>
  <si>
    <t>Rater's Name</t>
  </si>
  <si>
    <t xml:space="preserve">Responsible Party's Name   </t>
  </si>
  <si>
    <t>Signature</t>
  </si>
  <si>
    <t>Provider's Name</t>
  </si>
  <si>
    <r>
      <t xml:space="preserve">Design and Install Permanent Erosion Controls </t>
    </r>
    <r>
      <rPr>
        <i/>
        <sz val="10"/>
        <rFont val="Arial"/>
        <family val="2"/>
      </rPr>
      <t>(meet any of the following, see rating system for points)</t>
    </r>
  </si>
  <si>
    <t>Professional Design for Erosion Control</t>
  </si>
  <si>
    <t>Permanent Erosion Controls / Professional Design of Erosion Control</t>
  </si>
  <si>
    <t>Meets Performance Requirements of ENERGY STAR for Homes with Third-Party Testing</t>
  </si>
  <si>
    <t>Exceeds Performance of ENERGY STAR for Homes</t>
  </si>
  <si>
    <t>Meets Performance Requirements of ENERGY STAR for Homes</t>
  </si>
  <si>
    <r>
      <t xml:space="preserve">Average Housing Density </t>
    </r>
    <r>
      <rPr>
        <sz val="10"/>
        <rFont val="Arial"/>
        <family val="0"/>
      </rPr>
      <t>≥</t>
    </r>
    <r>
      <rPr>
        <sz val="10"/>
        <rFont val="Arial"/>
        <family val="2"/>
      </rPr>
      <t xml:space="preserve"> 7 Units / Acre</t>
    </r>
  </si>
  <si>
    <t>Perform Duct Design Calculations</t>
  </si>
  <si>
    <r>
      <t xml:space="preserve">Perform Duct Design Calculations </t>
    </r>
    <r>
      <rPr>
        <i/>
        <sz val="10"/>
        <rFont val="Arial"/>
        <family val="2"/>
      </rPr>
      <t>(meet all of the following, as appropriate)</t>
    </r>
  </si>
  <si>
    <t>Bedroom adjustment:</t>
  </si>
  <si>
    <t>Neutral</t>
  </si>
  <si>
    <t>Neutral Threshold Values</t>
  </si>
  <si>
    <t>2400</t>
  </si>
  <si>
    <t>85</t>
  </si>
  <si>
    <t>Click here if you're experiencing problems</t>
  </si>
  <si>
    <r>
      <t xml:space="preserve">Indoor Environmental Quality  (IEQ) </t>
    </r>
    <r>
      <rPr>
        <b/>
        <i/>
        <sz val="12"/>
        <rFont val="Arial"/>
        <family val="2"/>
      </rPr>
      <t>continued</t>
    </r>
  </si>
  <si>
    <t>Project Totals:</t>
  </si>
  <si>
    <t>Performance Tiers:</t>
  </si>
  <si>
    <r>
      <t xml:space="preserve">Energy and Atmosphere   (EA)  </t>
    </r>
    <r>
      <rPr>
        <b/>
        <i/>
        <sz val="12"/>
        <rFont val="Arial"/>
        <family val="2"/>
      </rPr>
      <t>continued</t>
    </r>
  </si>
  <si>
    <r>
      <t>Advanced Framing Techniques</t>
    </r>
    <r>
      <rPr>
        <i/>
        <sz val="10"/>
        <rFont val="Arial"/>
        <family val="2"/>
      </rPr>
      <t xml:space="preserve"> (meet any of the following, see below for points)</t>
    </r>
  </si>
  <si>
    <t>4</t>
  </si>
  <si>
    <t>Project Total:</t>
  </si>
  <si>
    <t>Performance Tier Achieved: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</si>
</sst>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0"/>
    <numFmt numFmtId="171" formatCode="0.00000"/>
    <numFmt numFmtId="172" formatCode="0.0000"/>
    <numFmt numFmtId="173" formatCode="0.000000000000000%"/>
    <numFmt numFmtId="174" formatCode="0.0000000"/>
    <numFmt numFmtId="175" formatCode="0.000000"/>
  </numFmts>
  <fonts count="61">
    <font>
      <sz val="10"/>
      <name val="Arial"/>
      <family val="0"/>
    </font>
    <font>
      <b/>
      <sz val="16"/>
      <name val="Arial"/>
      <family val="2"/>
    </font>
    <font>
      <sz val="12"/>
      <name val="Arial"/>
      <family val="2"/>
    </font>
    <font>
      <b/>
      <i/>
      <sz val="10"/>
      <name val="Arial"/>
      <family val="2"/>
    </font>
    <font>
      <sz val="6"/>
      <name val="Arial"/>
      <family val="2"/>
    </font>
    <font>
      <b/>
      <sz val="12"/>
      <color indexed="9"/>
      <name val="Arial"/>
      <family val="2"/>
    </font>
    <font>
      <sz val="10"/>
      <color indexed="9"/>
      <name val="Arial"/>
      <family val="2"/>
    </font>
    <font>
      <b/>
      <sz val="10"/>
      <color indexed="9"/>
      <name val="Arial"/>
      <family val="2"/>
    </font>
    <font>
      <b/>
      <sz val="10"/>
      <name val="Arial"/>
      <family val="2"/>
    </font>
    <font>
      <sz val="8"/>
      <name val="Arial"/>
      <family val="2"/>
    </font>
    <font>
      <b/>
      <sz val="10"/>
      <color indexed="55"/>
      <name val="Arial"/>
      <family val="2"/>
    </font>
    <font>
      <b/>
      <sz val="10"/>
      <color indexed="10"/>
      <name val="Arial"/>
      <family val="2"/>
    </font>
    <font>
      <b/>
      <i/>
      <sz val="10"/>
      <color indexed="9"/>
      <name val="Arial"/>
      <family val="2"/>
    </font>
    <font>
      <u val="single"/>
      <sz val="10"/>
      <color indexed="12"/>
      <name val="Arial"/>
      <family val="0"/>
    </font>
    <font>
      <sz val="8"/>
      <color indexed="8"/>
      <name val="Arial"/>
      <family val="2"/>
    </font>
    <font>
      <b/>
      <i/>
      <sz val="10"/>
      <color indexed="8"/>
      <name val="Arial"/>
      <family val="2"/>
    </font>
    <font>
      <sz val="9"/>
      <name val="Arial"/>
      <family val="2"/>
    </font>
    <font>
      <sz val="10"/>
      <name val="Wingdings"/>
      <family val="0"/>
    </font>
    <font>
      <b/>
      <sz val="12"/>
      <color indexed="9"/>
      <name val="Wingdings"/>
      <family val="0"/>
    </font>
    <font>
      <sz val="10"/>
      <color indexed="9"/>
      <name val="Wingdings"/>
      <family val="0"/>
    </font>
    <font>
      <i/>
      <sz val="10"/>
      <name val="Arial"/>
      <family val="2"/>
    </font>
    <font>
      <i/>
      <sz val="9"/>
      <name val="Arial"/>
      <family val="2"/>
    </font>
    <font>
      <sz val="10"/>
      <color indexed="22"/>
      <name val="Arial"/>
      <family val="2"/>
    </font>
    <font>
      <b/>
      <i/>
      <sz val="9"/>
      <color indexed="9"/>
      <name val="Arial"/>
      <family val="0"/>
    </font>
    <font>
      <sz val="11"/>
      <name val="Arial"/>
      <family val="0"/>
    </font>
    <font>
      <vertAlign val="superscript"/>
      <sz val="10"/>
      <name val="Arial"/>
      <family val="2"/>
    </font>
    <font>
      <b/>
      <sz val="10"/>
      <color indexed="8"/>
      <name val="Arial"/>
      <family val="2"/>
    </font>
    <font>
      <sz val="10"/>
      <color indexed="8"/>
      <name val="Arial"/>
      <family val="2"/>
    </font>
    <font>
      <u val="single"/>
      <sz val="10"/>
      <color indexed="36"/>
      <name val="Arial"/>
      <family val="0"/>
    </font>
    <font>
      <sz val="10"/>
      <color indexed="12"/>
      <name val="Arial"/>
      <family val="2"/>
    </font>
    <font>
      <b/>
      <i/>
      <sz val="12"/>
      <name val="Comic Sans MS"/>
      <family val="4"/>
    </font>
    <font>
      <b/>
      <sz val="10"/>
      <color indexed="22"/>
      <name val="Arial"/>
      <family val="2"/>
    </font>
    <font>
      <sz val="10"/>
      <color indexed="23"/>
      <name val="Arial"/>
      <family val="2"/>
    </font>
    <font>
      <b/>
      <sz val="10"/>
      <color indexed="23"/>
      <name val="Arial"/>
      <family val="2"/>
    </font>
    <font>
      <b/>
      <i/>
      <sz val="9"/>
      <name val="Arial"/>
      <family val="2"/>
    </font>
    <font>
      <b/>
      <sz val="14"/>
      <name val="Arial"/>
      <family val="2"/>
    </font>
    <font>
      <b/>
      <sz val="12"/>
      <name val="Arial"/>
      <family val="2"/>
    </font>
    <font>
      <b/>
      <sz val="12"/>
      <name val="Comic Sans MS"/>
      <family val="4"/>
    </font>
    <font>
      <sz val="10"/>
      <color indexed="10"/>
      <name val="Arial"/>
      <family val="2"/>
    </font>
    <font>
      <sz val="8"/>
      <color indexed="10"/>
      <name val="Arial"/>
      <family val="2"/>
    </font>
    <font>
      <b/>
      <sz val="16"/>
      <color indexed="10"/>
      <name val="Arial"/>
      <family val="2"/>
    </font>
    <font>
      <b/>
      <sz val="16"/>
      <color indexed="8"/>
      <name val="Arial"/>
      <family val="2"/>
    </font>
    <font>
      <sz val="14"/>
      <color indexed="8"/>
      <name val="Arial"/>
      <family val="2"/>
    </font>
    <font>
      <b/>
      <i/>
      <sz val="12"/>
      <color indexed="9"/>
      <name val="Arial"/>
      <family val="2"/>
    </font>
    <font>
      <b/>
      <sz val="8"/>
      <color indexed="8"/>
      <name val="Arial"/>
      <family val="2"/>
    </font>
    <font>
      <b/>
      <i/>
      <sz val="8"/>
      <name val="Arial"/>
      <family val="2"/>
    </font>
    <font>
      <u val="single"/>
      <sz val="10"/>
      <color indexed="9"/>
      <name val="Arial"/>
      <family val="2"/>
    </font>
    <font>
      <u val="single"/>
      <sz val="10"/>
      <name val="Arial"/>
      <family val="2"/>
    </font>
    <font>
      <b/>
      <sz val="8"/>
      <name val="Arial"/>
      <family val="2"/>
    </font>
    <font>
      <b/>
      <u val="single"/>
      <sz val="10"/>
      <color indexed="9"/>
      <name val="Arial"/>
      <family val="2"/>
    </font>
    <font>
      <b/>
      <u val="single"/>
      <sz val="10"/>
      <name val="Arial"/>
      <family val="2"/>
    </font>
    <font>
      <b/>
      <i/>
      <sz val="10"/>
      <color indexed="10"/>
      <name val="Arial"/>
      <family val="2"/>
    </font>
    <font>
      <b/>
      <i/>
      <sz val="14"/>
      <name val="Arial"/>
      <family val="2"/>
    </font>
    <font>
      <i/>
      <sz val="10"/>
      <color indexed="9"/>
      <name val="Arial"/>
      <family val="2"/>
    </font>
    <font>
      <b/>
      <sz val="12"/>
      <name val="Wingdings"/>
      <family val="0"/>
    </font>
    <font>
      <b/>
      <sz val="11"/>
      <name val="Arial"/>
      <family val="2"/>
    </font>
    <font>
      <i/>
      <sz val="8"/>
      <name val="Arial"/>
      <family val="2"/>
    </font>
    <font>
      <b/>
      <sz val="8"/>
      <name val="Tahoma"/>
      <family val="0"/>
    </font>
    <font>
      <b/>
      <i/>
      <sz val="12"/>
      <name val="Arial"/>
      <family val="2"/>
    </font>
    <font>
      <b/>
      <i/>
      <sz val="10"/>
      <color indexed="23"/>
      <name val="Arial"/>
      <family val="2"/>
    </font>
    <font>
      <b/>
      <i/>
      <sz val="11"/>
      <color indexed="9"/>
      <name val="Arial"/>
      <family val="2"/>
    </font>
  </fonts>
  <fills count="7">
    <fill>
      <patternFill/>
    </fill>
    <fill>
      <patternFill patternType="gray125"/>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gray0625">
        <fgColor indexed="22"/>
        <bgColor indexed="9"/>
      </patternFill>
    </fill>
    <fill>
      <patternFill patternType="solid">
        <fgColor indexed="55"/>
        <bgColor indexed="64"/>
      </patternFill>
    </fill>
  </fills>
  <borders count="69">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double"/>
      <bottom style="medium"/>
    </border>
    <border>
      <left style="medium"/>
      <right>
        <color indexed="63"/>
      </right>
      <top style="thin"/>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double"/>
    </border>
    <border>
      <left>
        <color indexed="63"/>
      </left>
      <right>
        <color indexed="63"/>
      </right>
      <top style="medium"/>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medium"/>
      <top style="double"/>
      <bottom style="medium"/>
    </border>
    <border>
      <left>
        <color indexed="63"/>
      </left>
      <right style="medium"/>
      <top style="double"/>
      <bottom>
        <color indexed="63"/>
      </bottom>
    </border>
    <border>
      <left style="thin"/>
      <right style="thin"/>
      <top style="thin"/>
      <bottom style="thin"/>
    </border>
    <border>
      <left>
        <color indexed="63"/>
      </left>
      <right style="medium"/>
      <top style="medium"/>
      <bottom style="double"/>
    </border>
    <border>
      <left>
        <color indexed="63"/>
      </left>
      <right style="medium"/>
      <top style="thin"/>
      <bottom>
        <color indexed="63"/>
      </bottom>
    </border>
    <border>
      <left style="thin"/>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color indexed="63"/>
      </right>
      <top style="thin"/>
      <bottom>
        <color indexed="63"/>
      </bottom>
    </border>
    <border>
      <left style="medium"/>
      <right style="thin"/>
      <top>
        <color indexed="63"/>
      </top>
      <bottom style="medium"/>
    </border>
    <border>
      <left style="thin">
        <color indexed="63"/>
      </left>
      <right>
        <color indexed="63"/>
      </right>
      <top style="medium"/>
      <bottom style="medium"/>
    </border>
    <border>
      <left style="thin">
        <color indexed="55"/>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thin">
        <color indexed="55"/>
      </left>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style="medium"/>
      <bottom style="double"/>
    </border>
    <border>
      <left style="medium"/>
      <right style="thin"/>
      <top>
        <color indexed="63"/>
      </top>
      <bottom>
        <color indexed="63"/>
      </bottom>
    </border>
    <border>
      <left style="medium"/>
      <right style="thin"/>
      <top style="thin"/>
      <bottom>
        <color indexed="63"/>
      </bottom>
    </border>
    <border>
      <left style="medium"/>
      <right>
        <color indexed="63"/>
      </right>
      <top style="thin"/>
      <bottom style="thin"/>
    </border>
    <border>
      <left style="medium"/>
      <right style="thin"/>
      <top style="medium"/>
      <bottom>
        <color indexed="63"/>
      </bottom>
    </border>
    <border>
      <left style="medium"/>
      <right>
        <color indexed="63"/>
      </right>
      <top style="thin"/>
      <bottom style="double"/>
    </border>
    <border>
      <left style="thin"/>
      <right style="thin"/>
      <top style="medium"/>
      <bottom style="thin"/>
    </border>
    <border>
      <left style="medium"/>
      <right>
        <color indexed="63"/>
      </right>
      <top style="medium"/>
      <bottom style="double"/>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style="thin"/>
      <bottom style="double"/>
    </border>
    <border>
      <left style="thin"/>
      <right style="thin"/>
      <top>
        <color indexed="63"/>
      </top>
      <bottom style="medium"/>
    </border>
    <border>
      <left style="thin"/>
      <right style="thin"/>
      <top style="medium"/>
      <bottom style="double"/>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color indexed="63"/>
      </right>
      <top style="medium"/>
      <bottom style="thin"/>
    </border>
    <border>
      <left style="medium"/>
      <right>
        <color indexed="63"/>
      </right>
      <top style="double"/>
      <bottom style="medium"/>
    </border>
    <border>
      <left>
        <color indexed="63"/>
      </left>
      <right style="thin"/>
      <top style="double"/>
      <bottom style="mediu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82">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Font="1" applyBorder="1" applyAlignment="1">
      <alignment vertical="center"/>
    </xf>
    <xf numFmtId="0" fontId="8" fillId="0" borderId="0" xfId="0" applyFont="1" applyBorder="1" applyAlignment="1">
      <alignment horizontal="center" vertical="center"/>
    </xf>
    <xf numFmtId="0" fontId="0" fillId="0" borderId="1"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xf>
    <xf numFmtId="0" fontId="3"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xf>
    <xf numFmtId="0" fontId="8" fillId="0" borderId="2" xfId="0" applyFont="1" applyFill="1" applyBorder="1" applyAlignment="1">
      <alignment/>
    </xf>
    <xf numFmtId="0" fontId="3" fillId="0" borderId="0" xfId="0" applyFont="1" applyFill="1" applyBorder="1" applyAlignment="1">
      <alignment/>
    </xf>
    <xf numFmtId="0" fontId="8" fillId="0" borderId="3" xfId="0" applyFont="1" applyBorder="1" applyAlignment="1">
      <alignment/>
    </xf>
    <xf numFmtId="0" fontId="3" fillId="0" borderId="0" xfId="0" applyFont="1" applyFill="1" applyBorder="1" applyAlignment="1">
      <alignment vertical="center"/>
    </xf>
    <xf numFmtId="0" fontId="8" fillId="0" borderId="0" xfId="0" applyFont="1" applyBorder="1" applyAlignment="1">
      <alignment vertical="center"/>
    </xf>
    <xf numFmtId="0" fontId="0" fillId="0" borderId="4" xfId="0" applyFont="1" applyBorder="1" applyAlignment="1">
      <alignment vertical="center"/>
    </xf>
    <xf numFmtId="0" fontId="8" fillId="0" borderId="4" xfId="0" applyFont="1" applyBorder="1" applyAlignment="1">
      <alignment/>
    </xf>
    <xf numFmtId="0" fontId="0" fillId="0" borderId="3" xfId="0" applyFont="1" applyBorder="1" applyAlignment="1">
      <alignment vertical="center"/>
    </xf>
    <xf numFmtId="0" fontId="0" fillId="0" borderId="3" xfId="0" applyBorder="1" applyAlignment="1">
      <alignment/>
    </xf>
    <xf numFmtId="0" fontId="8" fillId="0" borderId="3" xfId="0" applyFont="1" applyFill="1" applyBorder="1" applyAlignment="1">
      <alignment/>
    </xf>
    <xf numFmtId="0" fontId="0" fillId="0" borderId="0" xfId="0" applyFont="1" applyFill="1" applyBorder="1" applyAlignment="1">
      <alignment/>
    </xf>
    <xf numFmtId="0" fontId="0" fillId="0" borderId="2" xfId="0" applyBorder="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3" fillId="0" borderId="5" xfId="0" applyFont="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8" fillId="0" borderId="2" xfId="0" applyFont="1" applyFill="1" applyBorder="1" applyAlignment="1">
      <alignment horizontal="center" vertical="center"/>
    </xf>
    <xf numFmtId="0" fontId="7" fillId="0" borderId="0" xfId="0" applyFont="1" applyFill="1" applyBorder="1" applyAlignment="1">
      <alignment/>
    </xf>
    <xf numFmtId="0" fontId="12" fillId="0" borderId="0" xfId="0" applyFont="1" applyFill="1" applyBorder="1" applyAlignment="1">
      <alignment/>
    </xf>
    <xf numFmtId="0" fontId="0" fillId="0" borderId="0" xfId="0" applyFill="1" applyBorder="1" applyAlignment="1">
      <alignment/>
    </xf>
    <xf numFmtId="0" fontId="0" fillId="0" borderId="3" xfId="0" applyFont="1" applyFill="1" applyBorder="1" applyAlignment="1">
      <alignment vertical="center"/>
    </xf>
    <xf numFmtId="0" fontId="12" fillId="0" borderId="0" xfId="0" applyFont="1" applyFill="1" applyBorder="1" applyAlignment="1">
      <alignment vertical="top" wrapText="1"/>
    </xf>
    <xf numFmtId="0" fontId="12" fillId="0" borderId="0" xfId="0" applyFont="1" applyFill="1" applyBorder="1" applyAlignment="1">
      <alignment vertical="center"/>
    </xf>
    <xf numFmtId="0" fontId="0" fillId="0" borderId="1"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3" fillId="0" borderId="0" xfId="0" applyFont="1" applyBorder="1" applyAlignment="1">
      <alignment vertical="center"/>
    </xf>
    <xf numFmtId="0" fontId="6" fillId="0" borderId="3" xfId="0" applyFont="1" applyFill="1" applyBorder="1" applyAlignment="1">
      <alignment vertical="center"/>
    </xf>
    <xf numFmtId="0" fontId="12" fillId="0" borderId="3" xfId="0" applyFont="1" applyFill="1" applyBorder="1" applyAlignment="1">
      <alignment/>
    </xf>
    <xf numFmtId="0" fontId="7" fillId="0" borderId="3" xfId="0" applyFont="1" applyFill="1" applyBorder="1" applyAlignment="1">
      <alignment/>
    </xf>
    <xf numFmtId="0" fontId="0" fillId="0" borderId="3" xfId="0" applyFont="1" applyFill="1" applyBorder="1" applyAlignment="1">
      <alignment/>
    </xf>
    <xf numFmtId="0" fontId="0" fillId="0" borderId="3" xfId="0" applyFont="1" applyBorder="1" applyAlignment="1">
      <alignment/>
    </xf>
    <xf numFmtId="0" fontId="3" fillId="0" borderId="3" xfId="0" applyFont="1" applyFill="1" applyBorder="1" applyAlignment="1">
      <alignment vertical="center"/>
    </xf>
    <xf numFmtId="0" fontId="3" fillId="0" borderId="3" xfId="0" applyFont="1" applyBorder="1" applyAlignment="1">
      <alignment/>
    </xf>
    <xf numFmtId="0" fontId="3" fillId="0" borderId="3" xfId="0" applyFont="1" applyBorder="1" applyAlignment="1">
      <alignment horizontal="left"/>
    </xf>
    <xf numFmtId="0" fontId="3" fillId="0" borderId="3" xfId="0" applyFont="1" applyBorder="1" applyAlignment="1">
      <alignment vertical="center"/>
    </xf>
    <xf numFmtId="0" fontId="8" fillId="0" borderId="3" xfId="0" applyFont="1" applyFill="1" applyBorder="1" applyAlignment="1">
      <alignment vertical="center"/>
    </xf>
    <xf numFmtId="0" fontId="3" fillId="0" borderId="0" xfId="0" applyFont="1" applyFill="1" applyBorder="1" applyAlignment="1">
      <alignment horizontal="left"/>
    </xf>
    <xf numFmtId="0" fontId="8" fillId="0" borderId="6" xfId="0" applyFont="1" applyFill="1" applyBorder="1" applyAlignment="1">
      <alignment/>
    </xf>
    <xf numFmtId="0" fontId="0" fillId="0" borderId="6" xfId="0" applyFont="1" applyFill="1" applyBorder="1" applyAlignment="1">
      <alignment/>
    </xf>
    <xf numFmtId="0" fontId="0" fillId="0" borderId="0" xfId="0"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2" xfId="0" applyFont="1" applyBorder="1" applyAlignment="1">
      <alignment horizontal="center"/>
    </xf>
    <xf numFmtId="0" fontId="3" fillId="0" borderId="7" xfId="0" applyFont="1" applyBorder="1" applyAlignment="1">
      <alignment vertical="center"/>
    </xf>
    <xf numFmtId="0" fontId="8" fillId="0" borderId="6" xfId="0" applyFont="1" applyFill="1" applyBorder="1" applyAlignment="1">
      <alignment horizontal="center"/>
    </xf>
    <xf numFmtId="0" fontId="7" fillId="0" borderId="3" xfId="0" applyFont="1" applyFill="1" applyBorder="1" applyAlignment="1">
      <alignment horizontal="center"/>
    </xf>
    <xf numFmtId="0" fontId="8" fillId="0" borderId="3" xfId="0" applyFont="1" applyFill="1" applyBorder="1" applyAlignment="1">
      <alignment horizontal="center"/>
    </xf>
    <xf numFmtId="0" fontId="8" fillId="0" borderId="2" xfId="0" applyFont="1" applyFill="1" applyBorder="1" applyAlignment="1">
      <alignment horizontal="center"/>
    </xf>
    <xf numFmtId="0" fontId="8" fillId="0" borderId="3" xfId="0" applyFont="1" applyBorder="1" applyAlignment="1">
      <alignment horizontal="center"/>
    </xf>
    <xf numFmtId="0" fontId="8" fillId="0" borderId="8" xfId="0" applyFont="1" applyFill="1" applyBorder="1" applyAlignment="1">
      <alignment/>
    </xf>
    <xf numFmtId="0" fontId="8" fillId="0" borderId="8" xfId="0" applyFont="1" applyFill="1" applyBorder="1" applyAlignment="1">
      <alignment horizontal="center"/>
    </xf>
    <xf numFmtId="0" fontId="3" fillId="0" borderId="0" xfId="0" applyFont="1" applyFill="1" applyBorder="1" applyAlignment="1">
      <alignment horizontal="right"/>
    </xf>
    <xf numFmtId="0" fontId="16" fillId="0" borderId="0" xfId="0" applyFont="1" applyAlignment="1">
      <alignment/>
    </xf>
    <xf numFmtId="0" fontId="8" fillId="0" borderId="6" xfId="0" applyFont="1" applyBorder="1" applyAlignment="1">
      <alignment/>
    </xf>
    <xf numFmtId="0" fontId="8" fillId="0" borderId="9" xfId="0" applyFont="1" applyBorder="1" applyAlignment="1">
      <alignment horizontal="center" vertical="center"/>
    </xf>
    <xf numFmtId="0" fontId="3" fillId="0" borderId="0" xfId="0" applyFont="1" applyBorder="1" applyAlignment="1">
      <alignment horizontal="righ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2" xfId="0" applyFont="1" applyBorder="1" applyAlignment="1">
      <alignment vertical="center"/>
    </xf>
    <xf numFmtId="0" fontId="17" fillId="0" borderId="3" xfId="0" applyFont="1" applyFill="1" applyBorder="1" applyAlignment="1">
      <alignment vertical="center"/>
    </xf>
    <xf numFmtId="0" fontId="17" fillId="0" borderId="4" xfId="0" applyFont="1" applyBorder="1" applyAlignment="1">
      <alignment vertical="center"/>
    </xf>
    <xf numFmtId="0" fontId="17" fillId="0" borderId="10" xfId="0" applyFont="1" applyBorder="1" applyAlignment="1">
      <alignment vertical="center"/>
    </xf>
    <xf numFmtId="0" fontId="17" fillId="0" borderId="0" xfId="0" applyFont="1" applyFill="1" applyBorder="1" applyAlignment="1">
      <alignment vertical="center"/>
    </xf>
    <xf numFmtId="0" fontId="17" fillId="0" borderId="6" xfId="0" applyFont="1" applyBorder="1" applyAlignment="1">
      <alignment vertical="center"/>
    </xf>
    <xf numFmtId="0" fontId="19" fillId="0" borderId="0" xfId="0" applyFont="1" applyFill="1" applyBorder="1" applyAlignment="1">
      <alignment vertical="center"/>
    </xf>
    <xf numFmtId="0" fontId="17" fillId="0" borderId="1" xfId="0" applyFont="1" applyBorder="1" applyAlignment="1">
      <alignment vertical="center"/>
    </xf>
    <xf numFmtId="0" fontId="17" fillId="0" borderId="2" xfId="0" applyFont="1" applyFill="1" applyBorder="1" applyAlignment="1">
      <alignment vertical="center"/>
    </xf>
    <xf numFmtId="0" fontId="19" fillId="0" borderId="3" xfId="0" applyFont="1" applyFill="1" applyBorder="1" applyAlignment="1">
      <alignment vertical="center"/>
    </xf>
    <xf numFmtId="0" fontId="17" fillId="0" borderId="8"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8" fillId="0" borderId="4" xfId="0" applyFont="1" applyBorder="1" applyAlignment="1">
      <alignment horizontal="center"/>
    </xf>
    <xf numFmtId="0" fontId="0" fillId="0" borderId="4"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Fill="1" applyBorder="1" applyAlignment="1">
      <alignment horizontal="center" vertical="center"/>
    </xf>
    <xf numFmtId="1" fontId="0" fillId="0" borderId="0"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 fontId="0" fillId="0" borderId="8" xfId="0" applyNumberFormat="1" applyFont="1" applyFill="1" applyBorder="1" applyAlignment="1" quotePrefix="1">
      <alignment horizontal="center" vertic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2" xfId="0" applyFont="1" applyFill="1" applyBorder="1" applyAlignment="1">
      <alignment horizontal="center"/>
    </xf>
    <xf numFmtId="0" fontId="0" fillId="0" borderId="4" xfId="0" applyFont="1" applyBorder="1" applyAlignment="1">
      <alignment horizontal="center"/>
    </xf>
    <xf numFmtId="0" fontId="22" fillId="0" borderId="0"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14" fillId="0" borderId="2" xfId="0" applyFont="1" applyFill="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0" fillId="0" borderId="2" xfId="0" applyFont="1" applyFill="1" applyBorder="1" applyAlignment="1">
      <alignment/>
    </xf>
    <xf numFmtId="0" fontId="6" fillId="0" borderId="3" xfId="0" applyFont="1" applyFill="1" applyBorder="1" applyAlignment="1">
      <alignment/>
    </xf>
    <xf numFmtId="0" fontId="6" fillId="0" borderId="0" xfId="0" applyFont="1" applyFill="1" applyBorder="1" applyAlignment="1">
      <alignment/>
    </xf>
    <xf numFmtId="0" fontId="0" fillId="0" borderId="8" xfId="0" applyFont="1" applyFill="1" applyBorder="1" applyAlignment="1">
      <alignment/>
    </xf>
    <xf numFmtId="0" fontId="8" fillId="0" borderId="0" xfId="0" applyFont="1" applyFill="1" applyBorder="1" applyAlignment="1">
      <alignment horizontal="left" vertical="top"/>
    </xf>
    <xf numFmtId="0" fontId="0" fillId="0" borderId="0" xfId="0" applyAlignment="1">
      <alignment vertical="center"/>
    </xf>
    <xf numFmtId="0" fontId="16" fillId="0" borderId="0" xfId="0" applyFont="1" applyBorder="1" applyAlignment="1">
      <alignment/>
    </xf>
    <xf numFmtId="0" fontId="16" fillId="0" borderId="2" xfId="0"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16" fillId="0" borderId="0" xfId="0" applyFont="1" applyBorder="1" applyAlignment="1">
      <alignment horizontal="center" vertical="top" wrapText="1"/>
    </xf>
    <xf numFmtId="1" fontId="16" fillId="0" borderId="0" xfId="0" applyNumberFormat="1" applyFont="1" applyBorder="1" applyAlignment="1">
      <alignment horizontal="center" vertical="top" wrapText="1"/>
    </xf>
    <xf numFmtId="1" fontId="16" fillId="0" borderId="0" xfId="0" applyNumberFormat="1" applyFont="1" applyBorder="1" applyAlignment="1">
      <alignment horizontal="center"/>
    </xf>
    <xf numFmtId="0" fontId="23" fillId="0" borderId="0" xfId="0" applyFont="1" applyFill="1" applyBorder="1" applyAlignment="1">
      <alignment horizontal="center" vertical="top" wrapText="1"/>
    </xf>
    <xf numFmtId="0" fontId="16" fillId="0" borderId="0" xfId="0" applyFont="1" applyBorder="1" applyAlignment="1">
      <alignment horizontal="right"/>
    </xf>
    <xf numFmtId="0" fontId="16" fillId="0" borderId="11" xfId="0" applyFont="1" applyBorder="1" applyAlignment="1">
      <alignment/>
    </xf>
    <xf numFmtId="0" fontId="16" fillId="0" borderId="12" xfId="0" applyFont="1" applyBorder="1" applyAlignment="1">
      <alignment horizontal="center"/>
    </xf>
    <xf numFmtId="0" fontId="16" fillId="0" borderId="13" xfId="0" applyFont="1" applyBorder="1" applyAlignment="1">
      <alignment/>
    </xf>
    <xf numFmtId="0" fontId="16" fillId="0" borderId="3" xfId="0" applyFont="1" applyBorder="1" applyAlignment="1">
      <alignment/>
    </xf>
    <xf numFmtId="0" fontId="16" fillId="0" borderId="3" xfId="0" applyFont="1" applyBorder="1" applyAlignment="1">
      <alignment horizontal="center"/>
    </xf>
    <xf numFmtId="0" fontId="16" fillId="0" borderId="3" xfId="0" applyFont="1" applyBorder="1" applyAlignment="1">
      <alignment horizontal="right" vertical="top"/>
    </xf>
    <xf numFmtId="0" fontId="16" fillId="0" borderId="3" xfId="0" applyFont="1" applyBorder="1" applyAlignment="1">
      <alignment horizontal="center" vertical="top" wrapText="1"/>
    </xf>
    <xf numFmtId="0" fontId="16" fillId="0" borderId="14" xfId="0" applyFont="1" applyBorder="1" applyAlignment="1">
      <alignment horizontal="center"/>
    </xf>
    <xf numFmtId="0" fontId="16" fillId="0" borderId="15" xfId="0" applyFont="1" applyBorder="1" applyAlignment="1">
      <alignment/>
    </xf>
    <xf numFmtId="0" fontId="16" fillId="0" borderId="2" xfId="0" applyFont="1" applyBorder="1" applyAlignment="1">
      <alignment/>
    </xf>
    <xf numFmtId="0" fontId="16" fillId="0" borderId="2" xfId="0" applyFont="1" applyBorder="1" applyAlignment="1">
      <alignment horizontal="center"/>
    </xf>
    <xf numFmtId="1" fontId="16" fillId="0" borderId="2" xfId="0" applyNumberFormat="1" applyFont="1" applyBorder="1" applyAlignment="1">
      <alignment horizontal="center" vertical="top" wrapText="1"/>
    </xf>
    <xf numFmtId="1" fontId="16" fillId="0" borderId="2" xfId="0" applyNumberFormat="1" applyFont="1" applyBorder="1" applyAlignment="1">
      <alignment horizontal="center"/>
    </xf>
    <xf numFmtId="0" fontId="23" fillId="0" borderId="2" xfId="0" applyFont="1" applyFill="1" applyBorder="1" applyAlignment="1">
      <alignment horizontal="center" vertical="top" wrapText="1"/>
    </xf>
    <xf numFmtId="0" fontId="16" fillId="0" borderId="16" xfId="0" applyFont="1" applyBorder="1" applyAlignment="1">
      <alignment horizontal="center"/>
    </xf>
    <xf numFmtId="0" fontId="23" fillId="0" borderId="3" xfId="0" applyFont="1" applyFill="1" applyBorder="1" applyAlignment="1">
      <alignment horizontal="center" vertical="top" wrapText="1"/>
    </xf>
    <xf numFmtId="0" fontId="0" fillId="0" borderId="13" xfId="0" applyBorder="1" applyAlignment="1">
      <alignment/>
    </xf>
    <xf numFmtId="0" fontId="0" fillId="0" borderId="3" xfId="0" applyBorder="1" applyAlignment="1">
      <alignment horizontal="center"/>
    </xf>
    <xf numFmtId="0" fontId="0" fillId="0" borderId="14" xfId="0" applyBorder="1" applyAlignment="1">
      <alignment horizontal="center"/>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12" xfId="0" applyFont="1" applyBorder="1" applyAlignment="1">
      <alignment horizontal="center"/>
    </xf>
    <xf numFmtId="0" fontId="2" fillId="0" borderId="0" xfId="0" applyFont="1" applyAlignment="1">
      <alignment/>
    </xf>
    <xf numFmtId="1" fontId="2" fillId="0" borderId="17" xfId="0" applyNumberFormat="1" applyFont="1" applyBorder="1" applyAlignment="1">
      <alignment horizontal="center"/>
    </xf>
    <xf numFmtId="1" fontId="2" fillId="0" borderId="18" xfId="0" applyNumberFormat="1" applyFont="1" applyBorder="1" applyAlignment="1">
      <alignment horizontal="center" vertical="top" wrapText="1"/>
    </xf>
    <xf numFmtId="1" fontId="2" fillId="0" borderId="19" xfId="0" applyNumberFormat="1" applyFont="1" applyBorder="1" applyAlignment="1">
      <alignment horizontal="center" vertical="top"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vertical="top" wrapText="1"/>
    </xf>
    <xf numFmtId="0" fontId="2" fillId="0" borderId="18" xfId="0" applyFont="1" applyBorder="1" applyAlignment="1">
      <alignment/>
    </xf>
    <xf numFmtId="0" fontId="24" fillId="0" borderId="11" xfId="0" applyFont="1" applyBorder="1" applyAlignment="1">
      <alignment/>
    </xf>
    <xf numFmtId="0" fontId="24" fillId="0" borderId="12" xfId="0" applyFont="1" applyBorder="1" applyAlignment="1">
      <alignment horizontal="center"/>
    </xf>
    <xf numFmtId="0" fontId="24" fillId="0" borderId="0" xfId="0" applyFont="1" applyAlignment="1">
      <alignment/>
    </xf>
    <xf numFmtId="0" fontId="16" fillId="0" borderId="0" xfId="0" applyFont="1" applyBorder="1" applyAlignment="1">
      <alignment horizontal="center" vertical="top"/>
    </xf>
    <xf numFmtId="0" fontId="3" fillId="0" borderId="0" xfId="0" applyFont="1" applyBorder="1" applyAlignment="1">
      <alignment horizontal="center" vertical="center"/>
    </xf>
    <xf numFmtId="0" fontId="0" fillId="0" borderId="0" xfId="0" applyFont="1" applyAlignment="1">
      <alignment/>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27" fillId="0" borderId="1" xfId="0" applyFont="1" applyFill="1" applyBorder="1" applyAlignment="1">
      <alignment horizontal="center" vertical="center"/>
    </xf>
    <xf numFmtId="1" fontId="14" fillId="0" borderId="0" xfId="0" applyNumberFormat="1" applyFont="1" applyFill="1" applyBorder="1" applyAlignment="1">
      <alignment horizontal="center" vertical="center"/>
    </xf>
    <xf numFmtId="1" fontId="14" fillId="0" borderId="3" xfId="0" applyNumberFormat="1" applyFont="1" applyFill="1" applyBorder="1" applyAlignment="1" quotePrefix="1">
      <alignment horizontal="center" vertical="center"/>
    </xf>
    <xf numFmtId="0" fontId="14" fillId="0" borderId="8" xfId="0" applyFont="1" applyFill="1" applyBorder="1" applyAlignment="1">
      <alignment horizontal="center" vertical="center"/>
    </xf>
    <xf numFmtId="0" fontId="3" fillId="0" borderId="0" xfId="0" applyFont="1" applyFill="1" applyBorder="1" applyAlignment="1">
      <alignment horizontal="right" vertical="center"/>
    </xf>
    <xf numFmtId="0" fontId="17" fillId="0" borderId="2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3" fillId="0" borderId="0" xfId="0" applyFont="1" applyBorder="1" applyAlignment="1">
      <alignment horizontal="right"/>
    </xf>
    <xf numFmtId="0" fontId="0" fillId="0" borderId="16" xfId="0" applyFont="1" applyFill="1" applyBorder="1" applyAlignment="1">
      <alignment horizontal="center" vertical="center"/>
    </xf>
    <xf numFmtId="0" fontId="15" fillId="0" borderId="0" xfId="0" applyFont="1" applyFill="1" applyBorder="1" applyAlignment="1">
      <alignment horizontal="right"/>
    </xf>
    <xf numFmtId="0" fontId="0" fillId="0" borderId="14" xfId="0" applyFont="1" applyFill="1" applyBorder="1" applyAlignment="1">
      <alignment horizontal="center" vertical="center"/>
    </xf>
    <xf numFmtId="0" fontId="8" fillId="0" borderId="0" xfId="0" applyFont="1" applyBorder="1" applyAlignment="1">
      <alignment horizontal="left"/>
    </xf>
    <xf numFmtId="0" fontId="0" fillId="0" borderId="22" xfId="0" applyFont="1" applyBorder="1" applyAlignment="1">
      <alignment horizontal="center" vertical="center"/>
    </xf>
    <xf numFmtId="0" fontId="6" fillId="0" borderId="0" xfId="0" applyFont="1" applyFill="1" applyBorder="1" applyAlignment="1">
      <alignment vertical="center"/>
    </xf>
    <xf numFmtId="0" fontId="20"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1"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0" fillId="0" borderId="3" xfId="0" applyFont="1" applyBorder="1" applyAlignment="1">
      <alignment horizontal="right" vertical="center"/>
    </xf>
    <xf numFmtId="0" fontId="21" fillId="0" borderId="0" xfId="0" applyFont="1" applyBorder="1" applyAlignment="1">
      <alignment horizontal="center" vertical="center"/>
    </xf>
    <xf numFmtId="1" fontId="0" fillId="0" borderId="0" xfId="0" applyNumberFormat="1" applyAlignment="1">
      <alignment horizontal="right"/>
    </xf>
    <xf numFmtId="1" fontId="0" fillId="0" borderId="0" xfId="0" applyNumberFormat="1" applyAlignment="1">
      <alignment/>
    </xf>
    <xf numFmtId="0" fontId="20" fillId="0" borderId="15"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3" fillId="0" borderId="2" xfId="0" applyFont="1" applyBorder="1" applyAlignment="1">
      <alignment vertical="center"/>
    </xf>
    <xf numFmtId="0" fontId="20" fillId="0" borderId="2" xfId="0" applyFont="1" applyBorder="1" applyAlignment="1">
      <alignment horizontal="center" vertical="center"/>
    </xf>
    <xf numFmtId="0" fontId="16" fillId="0" borderId="2" xfId="0" applyFont="1" applyBorder="1" applyAlignment="1">
      <alignment horizontal="center" vertical="center"/>
    </xf>
    <xf numFmtId="0" fontId="3" fillId="0" borderId="11"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0" fillId="0" borderId="3" xfId="0" applyFont="1" applyBorder="1" applyAlignment="1">
      <alignment horizontal="left" vertical="center"/>
    </xf>
    <xf numFmtId="0" fontId="3" fillId="0" borderId="3" xfId="0" applyFont="1" applyBorder="1" applyAlignment="1">
      <alignment horizontal="center" vertical="center"/>
    </xf>
    <xf numFmtId="0" fontId="3" fillId="0" borderId="15"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horizontal="right" vertical="center"/>
    </xf>
    <xf numFmtId="0" fontId="0" fillId="0" borderId="13" xfId="0" applyFont="1" applyBorder="1" applyAlignment="1">
      <alignment horizontal="right" vertical="center"/>
    </xf>
    <xf numFmtId="0" fontId="20" fillId="0" borderId="3" xfId="0" applyFont="1" applyBorder="1" applyAlignment="1">
      <alignment horizontal="center" vertical="center"/>
    </xf>
    <xf numFmtId="0" fontId="30" fillId="0" borderId="0" xfId="0" applyFont="1" applyBorder="1" applyAlignment="1">
      <alignment vertical="center"/>
    </xf>
    <xf numFmtId="0" fontId="0" fillId="0" borderId="11" xfId="0" applyBorder="1" applyAlignment="1">
      <alignment/>
    </xf>
    <xf numFmtId="0" fontId="0" fillId="0" borderId="0" xfId="0" applyAlignment="1">
      <alignment horizontal="left"/>
    </xf>
    <xf numFmtId="1" fontId="3" fillId="0" borderId="23" xfId="0" applyNumberFormat="1" applyFont="1" applyBorder="1" applyAlignment="1">
      <alignment horizontal="center" vertical="center"/>
    </xf>
    <xf numFmtId="0" fontId="31" fillId="0" borderId="0" xfId="0" applyFont="1" applyFill="1" applyBorder="1" applyAlignment="1">
      <alignment horizontal="center" vertical="center"/>
    </xf>
    <xf numFmtId="0" fontId="17" fillId="0" borderId="8" xfId="0" applyFont="1" applyBorder="1" applyAlignment="1">
      <alignment vertical="center"/>
    </xf>
    <xf numFmtId="0" fontId="3" fillId="0" borderId="8" xfId="0" applyFont="1" applyBorder="1" applyAlignment="1">
      <alignment horizontal="right"/>
    </xf>
    <xf numFmtId="0" fontId="16" fillId="0" borderId="8" xfId="0" applyFont="1" applyBorder="1" applyAlignment="1">
      <alignment/>
    </xf>
    <xf numFmtId="0" fontId="8" fillId="0" borderId="8" xfId="0" applyFont="1" applyBorder="1" applyAlignment="1">
      <alignment/>
    </xf>
    <xf numFmtId="0" fontId="8" fillId="0" borderId="8" xfId="0" applyFont="1" applyBorder="1" applyAlignment="1">
      <alignment horizontal="center"/>
    </xf>
    <xf numFmtId="0" fontId="0" fillId="0" borderId="8" xfId="0" applyFont="1" applyBorder="1" applyAlignment="1">
      <alignment horizontal="center" vertical="center"/>
    </xf>
    <xf numFmtId="0" fontId="8" fillId="0" borderId="3" xfId="0" applyFont="1" applyBorder="1" applyAlignment="1">
      <alignment horizontal="left"/>
    </xf>
    <xf numFmtId="0" fontId="0" fillId="0" borderId="8" xfId="0" applyFont="1" applyFill="1" applyBorder="1" applyAlignment="1">
      <alignment vertical="center"/>
    </xf>
    <xf numFmtId="0" fontId="0" fillId="0" borderId="8" xfId="0" applyFont="1" applyFill="1" applyBorder="1" applyAlignment="1">
      <alignment horizontal="center" vertical="center"/>
    </xf>
    <xf numFmtId="0" fontId="0" fillId="0" borderId="2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Border="1" applyAlignment="1">
      <alignment horizontal="center"/>
    </xf>
    <xf numFmtId="9" fontId="0" fillId="0" borderId="0" xfId="21" applyAlignment="1">
      <alignment/>
    </xf>
    <xf numFmtId="0" fontId="3" fillId="0" borderId="2" xfId="0" applyFont="1" applyBorder="1" applyAlignment="1">
      <alignment horizontal="center" vertical="center"/>
    </xf>
    <xf numFmtId="0" fontId="8" fillId="0" borderId="0" xfId="0" applyFont="1" applyBorder="1" applyAlignment="1">
      <alignment horizontal="right" vertical="center"/>
    </xf>
    <xf numFmtId="0" fontId="0" fillId="0" borderId="2" xfId="0" applyFont="1" applyBorder="1" applyAlignment="1">
      <alignment horizontal="left" vertical="center"/>
    </xf>
    <xf numFmtId="0" fontId="0" fillId="0" borderId="2" xfId="0" applyFont="1" applyBorder="1" applyAlignment="1">
      <alignment horizontal="right" vertical="center"/>
    </xf>
    <xf numFmtId="0" fontId="21" fillId="0" borderId="14" xfId="0" applyFont="1" applyBorder="1" applyAlignment="1">
      <alignment horizontal="center" vertical="center"/>
    </xf>
    <xf numFmtId="0" fontId="32" fillId="0" borderId="12" xfId="0" applyFont="1" applyFill="1" applyBorder="1" applyAlignment="1" quotePrefix="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24" xfId="0" applyFont="1" applyBorder="1" applyAlignment="1">
      <alignment horizontal="center" vertical="center"/>
    </xf>
    <xf numFmtId="0" fontId="29" fillId="0" borderId="12" xfId="0" applyFont="1" applyBorder="1" applyAlignment="1">
      <alignment horizontal="center" vertical="center"/>
    </xf>
    <xf numFmtId="16" fontId="0" fillId="0" borderId="12" xfId="0" applyNumberFormat="1" applyFont="1" applyBorder="1" applyAlignment="1">
      <alignment horizontal="center" vertical="center"/>
    </xf>
    <xf numFmtId="1" fontId="32" fillId="0" borderId="12" xfId="0" applyNumberFormat="1" applyFont="1" applyBorder="1" applyAlignment="1" quotePrefix="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2" xfId="0" applyFont="1" applyFill="1" applyBorder="1" applyAlignment="1">
      <alignment horizontal="center" vertical="center"/>
    </xf>
    <xf numFmtId="1" fontId="32" fillId="0" borderId="12" xfId="0" applyNumberFormat="1" applyFont="1" applyBorder="1" applyAlignment="1">
      <alignment horizontal="center" vertical="center"/>
    </xf>
    <xf numFmtId="16" fontId="0" fillId="0" borderId="12" xfId="0" applyNumberFormat="1" applyFont="1" applyFill="1" applyBorder="1" applyAlignment="1" quotePrefix="1">
      <alignment horizontal="center" vertical="center"/>
    </xf>
    <xf numFmtId="16" fontId="0" fillId="0" borderId="12" xfId="0" applyNumberFormat="1" applyFont="1" applyBorder="1" applyAlignment="1" quotePrefix="1">
      <alignment horizontal="center" vertical="center"/>
    </xf>
    <xf numFmtId="0" fontId="0" fillId="0" borderId="12" xfId="0" applyFont="1" applyBorder="1" applyAlignment="1" quotePrefix="1">
      <alignment horizontal="center" vertical="center"/>
    </xf>
    <xf numFmtId="0" fontId="0" fillId="0" borderId="25" xfId="0" applyFont="1" applyBorder="1" applyAlignment="1">
      <alignment horizontal="center" vertical="center"/>
    </xf>
    <xf numFmtId="0" fontId="0" fillId="0" borderId="16" xfId="0" applyFont="1" applyBorder="1" applyAlignment="1" quotePrefix="1">
      <alignment horizontal="center" vertical="center"/>
    </xf>
    <xf numFmtId="0" fontId="29" fillId="0" borderId="16" xfId="0" applyFont="1" applyFill="1" applyBorder="1" applyAlignment="1">
      <alignment horizontal="center" vertical="center"/>
    </xf>
    <xf numFmtId="1" fontId="0" fillId="0" borderId="12"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0" borderId="12" xfId="0" applyNumberFormat="1" applyFont="1" applyFill="1" applyBorder="1" applyAlignment="1" quotePrefix="1">
      <alignment horizontal="center" vertical="center"/>
    </xf>
    <xf numFmtId="1" fontId="0" fillId="0" borderId="14" xfId="0" applyNumberFormat="1" applyFont="1" applyFill="1" applyBorder="1" applyAlignment="1" quotePrefix="1">
      <alignment horizontal="center" vertical="center"/>
    </xf>
    <xf numFmtId="0" fontId="0" fillId="0" borderId="12" xfId="0" applyFont="1" applyFill="1" applyBorder="1" applyAlignment="1" quotePrefix="1">
      <alignment horizontal="center" vertical="center"/>
    </xf>
    <xf numFmtId="0" fontId="0" fillId="0" borderId="16" xfId="0" applyFont="1" applyFill="1" applyBorder="1" applyAlignment="1" quotePrefix="1">
      <alignment horizontal="center" vertical="center"/>
    </xf>
    <xf numFmtId="1" fontId="0" fillId="0" borderId="24" xfId="0" applyNumberFormat="1" applyFont="1" applyFill="1" applyBorder="1" applyAlignment="1" quotePrefix="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0" fillId="0" borderId="26" xfId="0" applyFont="1" applyBorder="1" applyAlignment="1">
      <alignment vertical="center"/>
    </xf>
    <xf numFmtId="0" fontId="0" fillId="0" borderId="14" xfId="0" applyFont="1" applyBorder="1" applyAlignment="1">
      <alignment vertical="center"/>
    </xf>
    <xf numFmtId="0" fontId="16" fillId="0" borderId="27" xfId="0" applyFont="1" applyBorder="1" applyAlignment="1">
      <alignment horizontal="center"/>
    </xf>
    <xf numFmtId="0" fontId="32" fillId="0" borderId="16" xfId="0" applyFont="1" applyFill="1" applyBorder="1" applyAlignment="1">
      <alignment horizontal="center" vertical="center"/>
    </xf>
    <xf numFmtId="0" fontId="33" fillId="0" borderId="2" xfId="0" applyFont="1" applyFill="1" applyBorder="1" applyAlignment="1">
      <alignment horizontal="center" vertical="center"/>
    </xf>
    <xf numFmtId="0" fontId="3" fillId="0" borderId="2" xfId="0" applyFont="1" applyFill="1" applyBorder="1" applyAlignment="1">
      <alignment vertical="center"/>
    </xf>
    <xf numFmtId="0" fontId="8" fillId="0" borderId="16" xfId="0" applyFont="1" applyFill="1" applyBorder="1" applyAlignment="1">
      <alignment horizontal="center" vertical="center"/>
    </xf>
    <xf numFmtId="0" fontId="3" fillId="0" borderId="8" xfId="0" applyFont="1" applyBorder="1" applyAlignment="1">
      <alignment horizontal="left"/>
    </xf>
    <xf numFmtId="169" fontId="14" fillId="0" borderId="2" xfId="0" applyNumberFormat="1" applyFont="1" applyFill="1" applyBorder="1" applyAlignment="1">
      <alignment horizontal="center" vertical="center"/>
    </xf>
    <xf numFmtId="169" fontId="14" fillId="0" borderId="0" xfId="0" applyNumberFormat="1" applyFont="1" applyFill="1" applyBorder="1" applyAlignment="1">
      <alignment horizontal="center" vertical="center"/>
    </xf>
    <xf numFmtId="0" fontId="16" fillId="0" borderId="2" xfId="0" applyFont="1" applyFill="1" applyBorder="1" applyAlignment="1">
      <alignment/>
    </xf>
    <xf numFmtId="0" fontId="0" fillId="0" borderId="3" xfId="0" applyFill="1" applyBorder="1" applyAlignment="1">
      <alignment/>
    </xf>
    <xf numFmtId="0" fontId="0" fillId="0" borderId="16" xfId="0" applyFont="1" applyBorder="1" applyAlignment="1">
      <alignment vertical="center"/>
    </xf>
    <xf numFmtId="0" fontId="34" fillId="0" borderId="3" xfId="0" applyFont="1" applyBorder="1" applyAlignment="1">
      <alignment horizontal="center" vertical="center"/>
    </xf>
    <xf numFmtId="0" fontId="0" fillId="0" borderId="15" xfId="0" applyFont="1" applyBorder="1" applyAlignment="1">
      <alignment horizontal="left" vertical="center"/>
    </xf>
    <xf numFmtId="0" fontId="20" fillId="0" borderId="11" xfId="0" applyFont="1" applyBorder="1" applyAlignment="1">
      <alignment horizontal="left" vertical="center"/>
    </xf>
    <xf numFmtId="0" fontId="36" fillId="0" borderId="0" xfId="0" applyFont="1" applyAlignment="1">
      <alignment horizontal="center"/>
    </xf>
    <xf numFmtId="0" fontId="0" fillId="0" borderId="4" xfId="0" applyFont="1" applyFill="1" applyBorder="1" applyAlignment="1">
      <alignment vertical="center"/>
    </xf>
    <xf numFmtId="0" fontId="0" fillId="0" borderId="4" xfId="0" applyFont="1" applyFill="1" applyBorder="1" applyAlignment="1">
      <alignment horizontal="center" vertical="center"/>
    </xf>
    <xf numFmtId="0" fontId="27" fillId="0" borderId="1" xfId="0" applyFont="1" applyFill="1" applyBorder="1" applyAlignment="1">
      <alignment horizontal="left" vertical="center"/>
    </xf>
    <xf numFmtId="0" fontId="24" fillId="0" borderId="15" xfId="0" applyFont="1" applyBorder="1" applyAlignment="1">
      <alignment/>
    </xf>
    <xf numFmtId="0" fontId="24" fillId="0" borderId="16" xfId="0" applyFont="1" applyBorder="1" applyAlignment="1">
      <alignment horizontal="center"/>
    </xf>
    <xf numFmtId="0" fontId="2" fillId="0" borderId="13" xfId="0" applyFont="1" applyBorder="1" applyAlignment="1">
      <alignment/>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right" vertical="top"/>
    </xf>
    <xf numFmtId="0" fontId="2" fillId="0" borderId="3" xfId="0" applyFont="1" applyBorder="1" applyAlignment="1">
      <alignment horizontal="center" vertical="top" wrapText="1"/>
    </xf>
    <xf numFmtId="0" fontId="2" fillId="0" borderId="3" xfId="0" applyFont="1" applyBorder="1" applyAlignment="1">
      <alignment horizontal="right"/>
    </xf>
    <xf numFmtId="0" fontId="2" fillId="0" borderId="14" xfId="0" applyFont="1" applyBorder="1" applyAlignment="1">
      <alignment horizontal="center"/>
    </xf>
    <xf numFmtId="0" fontId="2" fillId="0" borderId="15" xfId="0" applyFont="1" applyBorder="1" applyAlignment="1">
      <alignment/>
    </xf>
    <xf numFmtId="0" fontId="2" fillId="0" borderId="16" xfId="0" applyFont="1" applyBorder="1" applyAlignment="1">
      <alignment horizontal="center"/>
    </xf>
    <xf numFmtId="0" fontId="16" fillId="0" borderId="27" xfId="0" applyFont="1" applyBorder="1" applyAlignment="1">
      <alignment/>
    </xf>
    <xf numFmtId="0" fontId="16" fillId="0" borderId="27" xfId="0" applyFont="1" applyBorder="1" applyAlignment="1">
      <alignment horizontal="center" vertical="top" wrapText="1"/>
    </xf>
    <xf numFmtId="0" fontId="23" fillId="0" borderId="27" xfId="0" applyFont="1" applyFill="1" applyBorder="1" applyAlignment="1">
      <alignment horizontal="center" vertical="top" wrapText="1"/>
    </xf>
    <xf numFmtId="0" fontId="2" fillId="0" borderId="27" xfId="0" applyFont="1" applyBorder="1" applyAlignment="1">
      <alignment/>
    </xf>
    <xf numFmtId="0" fontId="2" fillId="0" borderId="27" xfId="0" applyFont="1" applyBorder="1" applyAlignment="1">
      <alignment horizontal="center"/>
    </xf>
    <xf numFmtId="0" fontId="2" fillId="0" borderId="27" xfId="0" applyFont="1" applyBorder="1" applyAlignment="1">
      <alignment horizontal="right" vertical="top"/>
    </xf>
    <xf numFmtId="0" fontId="2" fillId="0" borderId="27" xfId="0" applyFont="1" applyBorder="1" applyAlignment="1">
      <alignment horizontal="center" vertical="top" wrapText="1"/>
    </xf>
    <xf numFmtId="0" fontId="2" fillId="0" borderId="27" xfId="0" applyFont="1" applyBorder="1" applyAlignment="1">
      <alignment horizontal="right"/>
    </xf>
    <xf numFmtId="0" fontId="27" fillId="0" borderId="2" xfId="0" applyFont="1" applyFill="1" applyBorder="1" applyAlignment="1">
      <alignment horizontal="center" vertical="center"/>
    </xf>
    <xf numFmtId="0" fontId="0" fillId="0" borderId="2" xfId="0" applyFont="1" applyBorder="1" applyAlignment="1">
      <alignment vertical="center"/>
    </xf>
    <xf numFmtId="0" fontId="27" fillId="0" borderId="0" xfId="0" applyFont="1" applyFill="1" applyBorder="1" applyAlignment="1">
      <alignment horizontal="center" vertical="center"/>
    </xf>
    <xf numFmtId="0" fontId="36" fillId="0" borderId="0" xfId="0" applyFont="1" applyAlignment="1">
      <alignment/>
    </xf>
    <xf numFmtId="0" fontId="35" fillId="0" borderId="0" xfId="0" applyFont="1" applyAlignment="1">
      <alignment/>
    </xf>
    <xf numFmtId="0" fontId="17" fillId="0" borderId="10" xfId="0" applyFont="1" applyFill="1" applyBorder="1" applyAlignment="1">
      <alignment vertical="center"/>
    </xf>
    <xf numFmtId="0" fontId="1" fillId="0" borderId="0" xfId="0" applyFont="1" applyBorder="1" applyAlignment="1">
      <alignment horizontal="center" vertical="center" wrapText="1"/>
    </xf>
    <xf numFmtId="0" fontId="7" fillId="0" borderId="12" xfId="0" applyFont="1" applyFill="1" applyBorder="1" applyAlignment="1">
      <alignment horizontal="center" vertical="center"/>
    </xf>
    <xf numFmtId="0" fontId="1" fillId="0" borderId="0" xfId="0" applyFont="1" applyBorder="1" applyAlignment="1">
      <alignment vertical="center" wrapText="1"/>
    </xf>
    <xf numFmtId="0" fontId="30" fillId="0" borderId="0" xfId="0" applyFont="1" applyBorder="1" applyAlignment="1">
      <alignment vertical="center" wrapText="1"/>
    </xf>
    <xf numFmtId="0" fontId="37" fillId="0" borderId="0" xfId="0" applyFont="1" applyAlignment="1">
      <alignment/>
    </xf>
    <xf numFmtId="0" fontId="39" fillId="0" borderId="0" xfId="0" applyFont="1" applyFill="1" applyBorder="1" applyAlignment="1">
      <alignment horizontal="center" vertical="center"/>
    </xf>
    <xf numFmtId="0" fontId="11" fillId="0" borderId="0" xfId="0" applyFont="1" applyFill="1" applyBorder="1" applyAlignment="1">
      <alignment horizontal="center"/>
    </xf>
    <xf numFmtId="0" fontId="38" fillId="0" borderId="12" xfId="0" applyFont="1" applyBorder="1" applyAlignment="1">
      <alignment horizontal="center" vertical="center"/>
    </xf>
    <xf numFmtId="0" fontId="2" fillId="0" borderId="19" xfId="0" applyFont="1" applyBorder="1" applyAlignment="1">
      <alignment horizontal="center" vertical="top" wrapText="1"/>
    </xf>
    <xf numFmtId="0" fontId="2" fillId="0" borderId="0" xfId="0" applyFont="1" applyBorder="1" applyAlignment="1">
      <alignment horizontal="right" vertical="center"/>
    </xf>
    <xf numFmtId="1" fontId="2" fillId="0" borderId="0" xfId="0" applyNumberFormat="1" applyFont="1" applyBorder="1" applyAlignment="1">
      <alignment horizontal="right" vertical="center"/>
    </xf>
    <xf numFmtId="0" fontId="26" fillId="0" borderId="2" xfId="0" applyFont="1" applyFill="1" applyBorder="1" applyAlignment="1">
      <alignment horizontal="center"/>
    </xf>
    <xf numFmtId="0" fontId="26" fillId="0" borderId="0" xfId="0" applyFont="1" applyFill="1" applyBorder="1" applyAlignment="1">
      <alignment horizontal="center"/>
    </xf>
    <xf numFmtId="1" fontId="27" fillId="0" borderId="0" xfId="0" applyNumberFormat="1" applyFont="1" applyFill="1" applyBorder="1" applyAlignment="1">
      <alignment horizontal="center" vertical="center"/>
    </xf>
    <xf numFmtId="1" fontId="27" fillId="0" borderId="0" xfId="0" applyNumberFormat="1" applyFont="1" applyFill="1" applyBorder="1" applyAlignment="1" quotePrefix="1">
      <alignment horizontal="center" vertical="center"/>
    </xf>
    <xf numFmtId="0" fontId="26" fillId="0" borderId="3" xfId="0" applyFont="1" applyFill="1" applyBorder="1" applyAlignment="1">
      <alignment horizontal="center"/>
    </xf>
    <xf numFmtId="1" fontId="27" fillId="0" borderId="3" xfId="0" applyNumberFormat="1" applyFont="1" applyFill="1" applyBorder="1" applyAlignment="1" quotePrefix="1">
      <alignment horizontal="center" vertical="center"/>
    </xf>
    <xf numFmtId="0" fontId="27" fillId="0" borderId="3" xfId="0" applyFont="1" applyFill="1" applyBorder="1" applyAlignment="1">
      <alignment horizontal="center" vertical="center"/>
    </xf>
    <xf numFmtId="0" fontId="26" fillId="0" borderId="3" xfId="0" applyFont="1" applyFill="1" applyBorder="1" applyAlignment="1">
      <alignment/>
    </xf>
    <xf numFmtId="0" fontId="27" fillId="0" borderId="0" xfId="0" applyFont="1" applyFill="1" applyBorder="1" applyAlignment="1" quotePrefix="1">
      <alignment horizontal="center" vertical="center"/>
    </xf>
    <xf numFmtId="0" fontId="26" fillId="0" borderId="0" xfId="0" applyFont="1" applyFill="1" applyBorder="1" applyAlignment="1">
      <alignment/>
    </xf>
    <xf numFmtId="0" fontId="27" fillId="0" borderId="2" xfId="0" applyFont="1" applyFill="1" applyBorder="1" applyAlignment="1" quotePrefix="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15" fillId="0" borderId="0" xfId="0" applyFont="1" applyBorder="1" applyAlignment="1">
      <alignment horizontal="left"/>
    </xf>
    <xf numFmtId="0" fontId="26"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7" fillId="0" borderId="0" xfId="0" applyFont="1" applyBorder="1" applyAlignment="1">
      <alignment horizontal="center" vertical="center"/>
    </xf>
    <xf numFmtId="0" fontId="27" fillId="0" borderId="3" xfId="0" applyFont="1" applyBorder="1" applyAlignment="1">
      <alignment horizontal="center" vertical="center"/>
    </xf>
    <xf numFmtId="0" fontId="40" fillId="0" borderId="0" xfId="0" applyFont="1" applyBorder="1" applyAlignment="1">
      <alignment horizontal="center" vertical="center" wrapText="1"/>
    </xf>
    <xf numFmtId="169" fontId="0" fillId="0" borderId="0" xfId="0" applyNumberFormat="1" applyAlignment="1">
      <alignment/>
    </xf>
    <xf numFmtId="0" fontId="3" fillId="0" borderId="12" xfId="0" applyFont="1" applyBorder="1" applyAlignment="1">
      <alignment horizontal="center" vertical="center"/>
    </xf>
    <xf numFmtId="0" fontId="32" fillId="0" borderId="12" xfId="0" applyFont="1" applyBorder="1" applyAlignment="1">
      <alignment horizontal="center" vertical="center"/>
    </xf>
    <xf numFmtId="0" fontId="22" fillId="0" borderId="14" xfId="0" applyFont="1" applyBorder="1" applyAlignment="1">
      <alignment horizontal="center" vertical="center"/>
    </xf>
    <xf numFmtId="0" fontId="3" fillId="0" borderId="28" xfId="0" applyFont="1" applyBorder="1" applyAlignment="1">
      <alignment vertical="center"/>
    </xf>
    <xf numFmtId="0" fontId="3" fillId="0" borderId="9" xfId="0" applyFont="1" applyBorder="1" applyAlignment="1">
      <alignment vertical="center"/>
    </xf>
    <xf numFmtId="0" fontId="34" fillId="0" borderId="0" xfId="0" applyFont="1" applyBorder="1" applyAlignment="1">
      <alignment horizontal="center" vertical="center"/>
    </xf>
    <xf numFmtId="0" fontId="5" fillId="2" borderId="2" xfId="0" applyFont="1" applyFill="1" applyBorder="1" applyAlignment="1">
      <alignment horizontal="left" vertical="center"/>
    </xf>
    <xf numFmtId="0" fontId="6" fillId="2" borderId="2" xfId="0" applyFont="1" applyFill="1" applyBorder="1" applyAlignment="1">
      <alignment vertical="center"/>
    </xf>
    <xf numFmtId="0" fontId="17" fillId="0" borderId="15" xfId="0" applyFont="1" applyBorder="1" applyAlignment="1">
      <alignment vertical="center"/>
    </xf>
    <xf numFmtId="0" fontId="0" fillId="0" borderId="2" xfId="0" applyBorder="1" applyAlignment="1">
      <alignment horizontal="center"/>
    </xf>
    <xf numFmtId="0" fontId="44" fillId="0" borderId="2" xfId="0" applyFont="1" applyFill="1" applyBorder="1" applyAlignment="1">
      <alignment horizontal="center" vertical="center"/>
    </xf>
    <xf numFmtId="0" fontId="0" fillId="0" borderId="16" xfId="0" applyBorder="1" applyAlignment="1">
      <alignment horizontal="center"/>
    </xf>
    <xf numFmtId="0" fontId="17" fillId="0" borderId="11" xfId="0" applyFont="1" applyBorder="1" applyAlignment="1">
      <alignment vertical="center"/>
    </xf>
    <xf numFmtId="0" fontId="44" fillId="0" borderId="0" xfId="0" applyFont="1" applyFill="1" applyBorder="1" applyAlignment="1">
      <alignment horizontal="center" vertical="center"/>
    </xf>
    <xf numFmtId="0" fontId="47" fillId="0" borderId="0" xfId="0" applyFont="1" applyFill="1" applyBorder="1" applyAlignment="1">
      <alignment vertical="center"/>
    </xf>
    <xf numFmtId="0" fontId="0" fillId="0" borderId="12" xfId="0" applyBorder="1" applyAlignment="1">
      <alignment horizontal="center"/>
    </xf>
    <xf numFmtId="0" fontId="47" fillId="0" borderId="0" xfId="0" applyFont="1" applyBorder="1" applyAlignment="1">
      <alignment vertical="center"/>
    </xf>
    <xf numFmtId="0" fontId="17" fillId="0" borderId="13" xfId="0" applyFont="1" applyBorder="1" applyAlignment="1">
      <alignment vertical="center"/>
    </xf>
    <xf numFmtId="0" fontId="44" fillId="0" borderId="3" xfId="0" applyFont="1" applyFill="1" applyBorder="1" applyAlignment="1">
      <alignment horizontal="center" vertical="center"/>
    </xf>
    <xf numFmtId="0" fontId="3" fillId="3" borderId="3" xfId="0" applyFont="1" applyFill="1" applyBorder="1" applyAlignment="1">
      <alignment horizontal="center"/>
    </xf>
    <xf numFmtId="0" fontId="3" fillId="4" borderId="3" xfId="0" applyFont="1" applyFill="1" applyBorder="1" applyAlignment="1">
      <alignment horizontal="center" vertical="center"/>
    </xf>
    <xf numFmtId="0" fontId="8" fillId="0" borderId="0" xfId="0" applyFont="1" applyFill="1" applyBorder="1" applyAlignment="1">
      <alignment vertical="top"/>
    </xf>
    <xf numFmtId="0" fontId="45" fillId="4" borderId="0" xfId="0" applyFont="1" applyFill="1" applyBorder="1" applyAlignment="1">
      <alignment horizontal="center" vertical="center"/>
    </xf>
    <xf numFmtId="0" fontId="17" fillId="0" borderId="13" xfId="0" applyFont="1" applyFill="1" applyBorder="1" applyAlignment="1">
      <alignment vertical="center"/>
    </xf>
    <xf numFmtId="0" fontId="3" fillId="4" borderId="0" xfId="0" applyFont="1" applyFill="1" applyBorder="1" applyAlignment="1">
      <alignment horizontal="center" vertical="center"/>
    </xf>
    <xf numFmtId="0" fontId="10" fillId="0" borderId="2" xfId="0" applyFont="1" applyBorder="1" applyAlignment="1">
      <alignment vertical="center"/>
    </xf>
    <xf numFmtId="0" fontId="3"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0" borderId="0" xfId="0" applyFont="1" applyBorder="1" applyAlignment="1">
      <alignment vertical="top"/>
    </xf>
    <xf numFmtId="0" fontId="17" fillId="0" borderId="29" xfId="0" applyFont="1" applyBorder="1" applyAlignment="1">
      <alignment vertical="center"/>
    </xf>
    <xf numFmtId="0" fontId="3" fillId="0" borderId="27" xfId="0" applyFont="1" applyBorder="1" applyAlignment="1">
      <alignment horizontal="left"/>
    </xf>
    <xf numFmtId="0" fontId="3" fillId="0" borderId="27" xfId="0" applyFont="1" applyBorder="1" applyAlignment="1">
      <alignment horizontal="right"/>
    </xf>
    <xf numFmtId="0" fontId="16" fillId="0" borderId="27" xfId="0" applyFont="1" applyFill="1" applyBorder="1" applyAlignment="1">
      <alignment/>
    </xf>
    <xf numFmtId="0" fontId="44" fillId="0" borderId="27" xfId="0" applyFont="1" applyFill="1" applyBorder="1" applyAlignment="1">
      <alignment horizontal="center" vertical="center"/>
    </xf>
    <xf numFmtId="0" fontId="8" fillId="0" borderId="27" xfId="0" applyFont="1" applyBorder="1" applyAlignment="1">
      <alignment/>
    </xf>
    <xf numFmtId="0" fontId="0" fillId="0" borderId="30" xfId="0" applyFont="1" applyBorder="1" applyAlignment="1">
      <alignment horizontal="center" vertical="center"/>
    </xf>
    <xf numFmtId="0" fontId="3" fillId="0" borderId="2" xfId="0" applyFont="1" applyBorder="1" applyAlignment="1">
      <alignment horizontal="left"/>
    </xf>
    <xf numFmtId="0" fontId="3" fillId="0" borderId="0" xfId="0" applyFont="1" applyBorder="1" applyAlignment="1">
      <alignment horizontal="left"/>
    </xf>
    <xf numFmtId="0" fontId="16" fillId="0" borderId="0" xfId="0" applyFont="1" applyFill="1" applyBorder="1" applyAlignment="1">
      <alignment/>
    </xf>
    <xf numFmtId="0" fontId="0" fillId="0" borderId="0" xfId="0" applyFont="1" applyAlignment="1">
      <alignment/>
    </xf>
    <xf numFmtId="0" fontId="45" fillId="4" borderId="2" xfId="0" applyFont="1" applyFill="1" applyBorder="1" applyAlignment="1">
      <alignment horizontal="center" vertical="center"/>
    </xf>
    <xf numFmtId="0" fontId="47" fillId="0" borderId="0" xfId="0" applyFont="1" applyBorder="1" applyAlignment="1">
      <alignment/>
    </xf>
    <xf numFmtId="0" fontId="17" fillId="0" borderId="11" xfId="0" applyFont="1" applyFill="1" applyBorder="1" applyAlignment="1">
      <alignment vertical="center"/>
    </xf>
    <xf numFmtId="0" fontId="48" fillId="0" borderId="2" xfId="0" applyFont="1" applyFill="1" applyBorder="1" applyAlignment="1">
      <alignment horizontal="center" vertical="center"/>
    </xf>
    <xf numFmtId="0" fontId="38" fillId="0" borderId="2" xfId="0" applyFont="1" applyBorder="1" applyAlignment="1">
      <alignment/>
    </xf>
    <xf numFmtId="0" fontId="11" fillId="0" borderId="2" xfId="0" applyFont="1" applyBorder="1" applyAlignment="1">
      <alignment/>
    </xf>
    <xf numFmtId="0" fontId="32" fillId="0" borderId="16" xfId="0" applyFont="1" applyBorder="1" applyAlignment="1">
      <alignment horizontal="center" vertical="center"/>
    </xf>
    <xf numFmtId="0" fontId="48" fillId="0" borderId="0" xfId="0" applyFont="1" applyFill="1" applyBorder="1" applyAlignment="1">
      <alignment horizontal="center" vertical="center"/>
    </xf>
    <xf numFmtId="0" fontId="38" fillId="0" borderId="0" xfId="0" applyFont="1" applyBorder="1" applyAlignment="1">
      <alignment/>
    </xf>
    <xf numFmtId="0" fontId="11" fillId="0" borderId="0" xfId="0" applyFont="1" applyBorder="1" applyAlignment="1">
      <alignment/>
    </xf>
    <xf numFmtId="0" fontId="0" fillId="0" borderId="0" xfId="0" applyFont="1" applyBorder="1" applyAlignment="1">
      <alignment horizontal="center"/>
    </xf>
    <xf numFmtId="0" fontId="47" fillId="0" borderId="0" xfId="0" applyFont="1" applyFill="1" applyBorder="1" applyAlignment="1">
      <alignment/>
    </xf>
    <xf numFmtId="0" fontId="3" fillId="0" borderId="3" xfId="0" applyFont="1" applyBorder="1" applyAlignment="1">
      <alignment horizontal="right"/>
    </xf>
    <xf numFmtId="0" fontId="3" fillId="0" borderId="3" xfId="0" applyFont="1" applyFill="1" applyBorder="1" applyAlignment="1">
      <alignment/>
    </xf>
    <xf numFmtId="0" fontId="47" fillId="0" borderId="3" xfId="0" applyFont="1" applyFill="1" applyBorder="1" applyAlignment="1">
      <alignment/>
    </xf>
    <xf numFmtId="0" fontId="3" fillId="0" borderId="0" xfId="0" applyFont="1" applyFill="1" applyBorder="1" applyAlignment="1">
      <alignment horizontal="center" vertical="top"/>
    </xf>
    <xf numFmtId="0" fontId="3" fillId="0" borderId="0" xfId="0" applyFont="1" applyBorder="1" applyAlignment="1">
      <alignment horizontal="center" vertical="top"/>
    </xf>
    <xf numFmtId="16" fontId="0" fillId="0" borderId="16" xfId="0" applyNumberFormat="1" applyFont="1" applyFill="1" applyBorder="1" applyAlignment="1" quotePrefix="1">
      <alignment horizontal="center" vertical="center"/>
    </xf>
    <xf numFmtId="0" fontId="3" fillId="3" borderId="3" xfId="0" applyFont="1" applyFill="1" applyBorder="1" applyAlignment="1">
      <alignment/>
    </xf>
    <xf numFmtId="0" fontId="17" fillId="0" borderId="15" xfId="0" applyFont="1" applyFill="1" applyBorder="1" applyAlignment="1">
      <alignment vertical="center"/>
    </xf>
    <xf numFmtId="0" fontId="0" fillId="0" borderId="13" xfId="0" applyFont="1" applyBorder="1" applyAlignment="1">
      <alignment vertical="center"/>
    </xf>
    <xf numFmtId="0" fontId="50" fillId="0" borderId="0" xfId="0" applyFont="1" applyFill="1" applyBorder="1" applyAlignment="1">
      <alignment/>
    </xf>
    <xf numFmtId="0" fontId="19" fillId="0" borderId="11" xfId="0" applyFont="1" applyFill="1" applyBorder="1" applyAlignment="1">
      <alignment vertical="center"/>
    </xf>
    <xf numFmtId="0" fontId="19" fillId="0" borderId="13" xfId="0" applyFont="1" applyFill="1" applyBorder="1" applyAlignment="1">
      <alignment vertical="center"/>
    </xf>
    <xf numFmtId="0" fontId="51" fillId="0" borderId="0" xfId="0" applyFont="1" applyFill="1" applyBorder="1" applyAlignment="1">
      <alignment horizontal="center" vertical="top"/>
    </xf>
    <xf numFmtId="20" fontId="0" fillId="0" borderId="0" xfId="0" applyNumberFormat="1" applyFont="1" applyFill="1" applyBorder="1" applyAlignment="1">
      <alignment/>
    </xf>
    <xf numFmtId="0" fontId="0" fillId="4" borderId="0" xfId="0" applyFont="1" applyFill="1" applyBorder="1" applyAlignment="1">
      <alignment horizontal="center" vertical="center"/>
    </xf>
    <xf numFmtId="169" fontId="44" fillId="0" borderId="2" xfId="0" applyNumberFormat="1" applyFont="1" applyFill="1" applyBorder="1" applyAlignment="1">
      <alignment horizontal="center" vertical="center"/>
    </xf>
    <xf numFmtId="169" fontId="44" fillId="0" borderId="0" xfId="0" applyNumberFormat="1" applyFont="1" applyFill="1" applyBorder="1" applyAlignment="1">
      <alignment horizontal="center" vertical="center"/>
    </xf>
    <xf numFmtId="0" fontId="27" fillId="0" borderId="2" xfId="0" applyFont="1" applyBorder="1" applyAlignment="1">
      <alignment/>
    </xf>
    <xf numFmtId="0" fontId="51" fillId="0" borderId="0" xfId="0" applyFont="1" applyBorder="1" applyAlignment="1">
      <alignment vertical="center"/>
    </xf>
    <xf numFmtId="0" fontId="38" fillId="0" borderId="0" xfId="0" applyFont="1" applyBorder="1" applyAlignment="1">
      <alignment vertical="center"/>
    </xf>
    <xf numFmtId="0" fontId="11" fillId="0" borderId="0" xfId="0" applyFont="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6" fillId="0" borderId="0" xfId="0" applyFont="1" applyFill="1" applyBorder="1" applyAlignment="1">
      <alignment vertical="center"/>
    </xf>
    <xf numFmtId="0" fontId="3" fillId="0" borderId="3" xfId="0" applyFont="1" applyFill="1" applyBorder="1" applyAlignment="1">
      <alignment horizontal="left"/>
    </xf>
    <xf numFmtId="1" fontId="3" fillId="4" borderId="3" xfId="0" applyNumberFormat="1" applyFont="1" applyFill="1" applyBorder="1" applyAlignment="1">
      <alignment horizontal="center" vertical="center"/>
    </xf>
    <xf numFmtId="1" fontId="3" fillId="4" borderId="0" xfId="0" applyNumberFormat="1" applyFont="1" applyFill="1" applyBorder="1" applyAlignment="1">
      <alignment horizontal="center" vertical="center"/>
    </xf>
    <xf numFmtId="1" fontId="0" fillId="0" borderId="16" xfId="0" applyNumberFormat="1" applyFont="1" applyFill="1" applyBorder="1" applyAlignment="1" quotePrefix="1">
      <alignment horizontal="center" vertical="center"/>
    </xf>
    <xf numFmtId="0" fontId="8" fillId="0" borderId="0" xfId="0" applyFont="1" applyFill="1" applyBorder="1" applyAlignment="1">
      <alignment horizontal="center" vertical="top"/>
    </xf>
    <xf numFmtId="1" fontId="0" fillId="0" borderId="0" xfId="0" applyNumberFormat="1" applyFont="1" applyFill="1" applyBorder="1" applyAlignment="1" quotePrefix="1">
      <alignment horizontal="center" vertical="top"/>
    </xf>
    <xf numFmtId="0" fontId="38" fillId="0" borderId="0" xfId="0" applyFont="1" applyFill="1" applyBorder="1" applyAlignment="1">
      <alignment vertical="center"/>
    </xf>
    <xf numFmtId="0" fontId="8" fillId="0" borderId="2" xfId="0" applyFont="1" applyFill="1" applyBorder="1" applyAlignment="1">
      <alignment vertical="top" wrapText="1"/>
    </xf>
    <xf numFmtId="1" fontId="44" fillId="0" borderId="0" xfId="0" applyNumberFormat="1" applyFont="1" applyFill="1" applyBorder="1" applyAlignment="1">
      <alignment horizontal="center" vertical="center"/>
    </xf>
    <xf numFmtId="1" fontId="3" fillId="4" borderId="0" xfId="0" applyNumberFormat="1" applyFont="1" applyFill="1" applyBorder="1" applyAlignment="1" quotePrefix="1">
      <alignment horizontal="center" vertical="center"/>
    </xf>
    <xf numFmtId="1" fontId="44" fillId="0" borderId="3" xfId="0" applyNumberFormat="1" applyFont="1" applyFill="1" applyBorder="1" applyAlignment="1" quotePrefix="1">
      <alignment horizontal="center" vertical="center"/>
    </xf>
    <xf numFmtId="1" fontId="3" fillId="4" borderId="3" xfId="0" applyNumberFormat="1" applyFont="1" applyFill="1" applyBorder="1" applyAlignment="1" quotePrefix="1">
      <alignment horizontal="center" vertical="center"/>
    </xf>
    <xf numFmtId="0" fontId="11" fillId="0" borderId="0" xfId="0" applyFont="1" applyFill="1" applyBorder="1" applyAlignment="1">
      <alignment horizontal="center" vertical="top"/>
    </xf>
    <xf numFmtId="0" fontId="0" fillId="0" borderId="0" xfId="0" applyFont="1" applyFill="1" applyBorder="1" applyAlignment="1">
      <alignment horizontal="center" vertical="top"/>
    </xf>
    <xf numFmtId="0" fontId="3" fillId="4" borderId="0" xfId="0" applyFont="1" applyFill="1" applyBorder="1" applyAlignment="1" quotePrefix="1">
      <alignment horizontal="center" vertical="center"/>
    </xf>
    <xf numFmtId="0" fontId="12" fillId="0" borderId="3" xfId="0" applyFont="1" applyFill="1" applyBorder="1" applyAlignment="1">
      <alignment vertical="center"/>
    </xf>
    <xf numFmtId="0" fontId="0" fillId="0" borderId="0" xfId="0" applyFont="1" applyFill="1" applyBorder="1" applyAlignment="1">
      <alignment horizontal="left" vertical="center"/>
    </xf>
    <xf numFmtId="0" fontId="0" fillId="0" borderId="11" xfId="0" applyFont="1" applyBorder="1" applyAlignment="1">
      <alignment vertical="center"/>
    </xf>
    <xf numFmtId="0" fontId="3" fillId="4" borderId="27" xfId="0" applyFont="1" applyFill="1" applyBorder="1" applyAlignment="1">
      <alignment horizontal="center" vertical="top"/>
    </xf>
    <xf numFmtId="0" fontId="17" fillId="0" borderId="0" xfId="0" applyFont="1" applyBorder="1" applyAlignment="1">
      <alignment horizontal="right" vertical="center"/>
    </xf>
    <xf numFmtId="0" fontId="17" fillId="0" borderId="3" xfId="0" applyFont="1" applyBorder="1" applyAlignment="1">
      <alignment horizontal="right" vertical="center"/>
    </xf>
    <xf numFmtId="0" fontId="17" fillId="0" borderId="2" xfId="0" applyFont="1" applyBorder="1" applyAlignment="1">
      <alignment horizontal="right" vertical="center"/>
    </xf>
    <xf numFmtId="0" fontId="8" fillId="0" borderId="2" xfId="0" applyFont="1" applyFill="1" applyBorder="1" applyAlignment="1">
      <alignment vertical="top"/>
    </xf>
    <xf numFmtId="0" fontId="39" fillId="0" borderId="2" xfId="0" applyFont="1" applyFill="1" applyBorder="1" applyAlignment="1">
      <alignment horizontal="center" vertical="center"/>
    </xf>
    <xf numFmtId="0" fontId="8" fillId="0" borderId="0" xfId="0" applyFont="1" applyFill="1" applyBorder="1" applyAlignment="1">
      <alignment horizontal="right" vertical="top"/>
    </xf>
    <xf numFmtId="0" fontId="8" fillId="0" borderId="3" xfId="0" applyFont="1" applyFill="1" applyBorder="1" applyAlignment="1">
      <alignment vertical="top"/>
    </xf>
    <xf numFmtId="0" fontId="19" fillId="0" borderId="2" xfId="0" applyFont="1" applyFill="1" applyBorder="1" applyAlignment="1">
      <alignment vertical="center"/>
    </xf>
    <xf numFmtId="1" fontId="2" fillId="0" borderId="17" xfId="0" applyNumberFormat="1" applyFont="1" applyBorder="1" applyAlignment="1">
      <alignment horizontal="right" vertical="top"/>
    </xf>
    <xf numFmtId="1" fontId="2" fillId="0" borderId="18" xfId="0" applyNumberFormat="1" applyFont="1" applyBorder="1" applyAlignment="1">
      <alignment vertical="top" wrapText="1"/>
    </xf>
    <xf numFmtId="0" fontId="3" fillId="0" borderId="0" xfId="0" applyFont="1" applyFill="1" applyBorder="1" applyAlignment="1">
      <alignment horizontal="center" vertical="center"/>
    </xf>
    <xf numFmtId="0" fontId="44" fillId="0" borderId="12" xfId="0" applyFont="1" applyFill="1" applyBorder="1" applyAlignment="1">
      <alignment horizontal="center" vertical="center"/>
    </xf>
    <xf numFmtId="0" fontId="14" fillId="0" borderId="12" xfId="0" applyFont="1" applyFill="1" applyBorder="1" applyAlignment="1">
      <alignment horizontal="center" vertical="center"/>
    </xf>
    <xf numFmtId="0" fontId="43" fillId="0" borderId="27"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1" fontId="44" fillId="0" borderId="0" xfId="0" applyNumberFormat="1" applyFont="1" applyFill="1" applyBorder="1" applyAlignment="1" quotePrefix="1">
      <alignment horizontal="center" vertical="center"/>
    </xf>
    <xf numFmtId="0" fontId="3" fillId="0" borderId="0" xfId="0" applyFont="1" applyAlignment="1">
      <alignment horizontal="center"/>
    </xf>
    <xf numFmtId="0" fontId="3" fillId="5" borderId="13"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11" xfId="0" applyFont="1" applyFill="1" applyBorder="1" applyAlignment="1" quotePrefix="1">
      <alignment horizontal="center" vertical="center"/>
    </xf>
    <xf numFmtId="0" fontId="3" fillId="5" borderId="32" xfId="0" applyFont="1" applyFill="1" applyBorder="1" applyAlignment="1" quotePrefix="1">
      <alignment horizontal="center" vertical="center"/>
    </xf>
    <xf numFmtId="1" fontId="3" fillId="5" borderId="29" xfId="0" applyNumberFormat="1" applyFont="1" applyFill="1" applyBorder="1" applyAlignment="1">
      <alignment horizontal="center" vertical="center"/>
    </xf>
    <xf numFmtId="1" fontId="3" fillId="5" borderId="33" xfId="0" applyNumberFormat="1" applyFont="1" applyFill="1" applyBorder="1" applyAlignment="1">
      <alignment horizontal="center" vertical="center"/>
    </xf>
    <xf numFmtId="1" fontId="3" fillId="5" borderId="11" xfId="0" applyNumberFormat="1" applyFont="1" applyFill="1" applyBorder="1" applyAlignment="1">
      <alignment horizontal="center" vertical="center"/>
    </xf>
    <xf numFmtId="1" fontId="3" fillId="5" borderId="32" xfId="0" applyNumberFormat="1" applyFont="1" applyFill="1" applyBorder="1" applyAlignment="1">
      <alignment horizontal="center" vertical="center"/>
    </xf>
    <xf numFmtId="1" fontId="3" fillId="5" borderId="11" xfId="0" applyNumberFormat="1" applyFont="1" applyFill="1" applyBorder="1" applyAlignment="1" quotePrefix="1">
      <alignment horizontal="center" vertical="center"/>
    </xf>
    <xf numFmtId="1" fontId="3" fillId="5" borderId="32" xfId="0" applyNumberFormat="1" applyFont="1" applyFill="1" applyBorder="1" applyAlignment="1" quotePrefix="1">
      <alignment horizontal="center" vertical="center"/>
    </xf>
    <xf numFmtId="1" fontId="3" fillId="5" borderId="13" xfId="0" applyNumberFormat="1" applyFont="1" applyFill="1" applyBorder="1" applyAlignment="1" quotePrefix="1">
      <alignment horizontal="center" vertical="center"/>
    </xf>
    <xf numFmtId="1" fontId="3" fillId="5" borderId="31" xfId="0" applyNumberFormat="1" applyFont="1" applyFill="1" applyBorder="1" applyAlignment="1" quotePrefix="1">
      <alignment horizontal="center" vertical="center"/>
    </xf>
    <xf numFmtId="0" fontId="3" fillId="5" borderId="1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34"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32" xfId="0" applyFont="1" applyFill="1" applyBorder="1" applyAlignment="1">
      <alignment horizontal="center" vertical="center"/>
    </xf>
    <xf numFmtId="0" fontId="45" fillId="5" borderId="33" xfId="0" applyFont="1" applyFill="1" applyBorder="1" applyAlignment="1">
      <alignment horizontal="center" vertical="center"/>
    </xf>
    <xf numFmtId="1" fontId="3" fillId="5" borderId="31" xfId="0" applyNumberFormat="1" applyFont="1" applyFill="1" applyBorder="1" applyAlignment="1">
      <alignment horizontal="center" vertical="center"/>
    </xf>
    <xf numFmtId="0" fontId="45" fillId="5" borderId="15" xfId="0" applyFont="1" applyFill="1" applyBorder="1" applyAlignment="1">
      <alignment horizontal="center" vertical="center"/>
    </xf>
    <xf numFmtId="0" fontId="45" fillId="5" borderId="34"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31" xfId="0" applyFont="1" applyFill="1" applyBorder="1" applyAlignment="1">
      <alignment horizontal="center" vertical="center"/>
    </xf>
    <xf numFmtId="0" fontId="3" fillId="5" borderId="29" xfId="0" applyFont="1" applyFill="1" applyBorder="1" applyAlignment="1">
      <alignment horizontal="center" vertical="top"/>
    </xf>
    <xf numFmtId="0" fontId="3" fillId="5" borderId="33" xfId="0" applyFont="1" applyFill="1" applyBorder="1" applyAlignment="1">
      <alignment horizontal="center" vertical="top"/>
    </xf>
    <xf numFmtId="0" fontId="3" fillId="5" borderId="30" xfId="0" applyFont="1" applyFill="1" applyBorder="1" applyAlignment="1">
      <alignment horizontal="center" vertical="center"/>
    </xf>
    <xf numFmtId="0" fontId="45" fillId="5" borderId="30" xfId="0" applyFont="1" applyFill="1" applyBorder="1" applyAlignment="1">
      <alignment horizontal="center" vertical="center"/>
    </xf>
    <xf numFmtId="0" fontId="3" fillId="5" borderId="14" xfId="0" applyFont="1" applyFill="1" applyBorder="1" applyAlignment="1">
      <alignment horizontal="center" vertical="center"/>
    </xf>
    <xf numFmtId="0" fontId="50" fillId="0" borderId="0" xfId="0" applyFont="1" applyFill="1" applyBorder="1" applyAlignment="1">
      <alignment horizontal="right"/>
    </xf>
    <xf numFmtId="0" fontId="8" fillId="0" borderId="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43" fillId="6" borderId="27" xfId="0" applyFont="1" applyFill="1" applyBorder="1" applyAlignment="1">
      <alignment horizontal="center" vertical="center"/>
    </xf>
    <xf numFmtId="0" fontId="5" fillId="6" borderId="27" xfId="0" applyFont="1" applyFill="1" applyBorder="1" applyAlignment="1">
      <alignment vertical="center"/>
    </xf>
    <xf numFmtId="0" fontId="5" fillId="6" borderId="37" xfId="0" applyFont="1" applyFill="1" applyBorder="1" applyAlignment="1">
      <alignment horizontal="left" vertical="center"/>
    </xf>
    <xf numFmtId="0" fontId="6" fillId="6" borderId="27" xfId="0" applyFont="1" applyFill="1" applyBorder="1" applyAlignment="1">
      <alignment vertical="center"/>
    </xf>
    <xf numFmtId="0" fontId="53" fillId="6" borderId="27" xfId="0" applyFont="1" applyFill="1" applyBorder="1" applyAlignment="1">
      <alignment horizontal="right" vertical="center"/>
    </xf>
    <xf numFmtId="0" fontId="6" fillId="6" borderId="27" xfId="0" applyFont="1" applyFill="1" applyBorder="1" applyAlignment="1">
      <alignment horizontal="center" vertical="center"/>
    </xf>
    <xf numFmtId="0" fontId="7" fillId="6" borderId="30" xfId="0" applyFont="1" applyFill="1" applyBorder="1" applyAlignment="1" quotePrefix="1">
      <alignment horizontal="center" vertical="center"/>
    </xf>
    <xf numFmtId="0" fontId="4" fillId="4" borderId="29" xfId="0" applyFont="1" applyFill="1" applyBorder="1" applyAlignment="1">
      <alignment horizontal="center" vertical="center"/>
    </xf>
    <xf numFmtId="0" fontId="4" fillId="4" borderId="27" xfId="0" applyFont="1" applyFill="1" applyBorder="1" applyAlignment="1">
      <alignment horizontal="center" vertical="center"/>
    </xf>
    <xf numFmtId="0" fontId="18" fillId="4" borderId="27" xfId="0" applyFont="1" applyFill="1" applyBorder="1" applyAlignment="1">
      <alignment vertical="center"/>
    </xf>
    <xf numFmtId="16" fontId="7" fillId="4" borderId="30" xfId="0" applyNumberFormat="1" applyFont="1" applyFill="1" applyBorder="1" applyAlignment="1" quotePrefix="1">
      <alignment horizontal="center" vertical="center"/>
    </xf>
    <xf numFmtId="0" fontId="36" fillId="4" borderId="38" xfId="0" applyFont="1" applyFill="1" applyBorder="1" applyAlignment="1">
      <alignment horizontal="left" vertical="center"/>
    </xf>
    <xf numFmtId="0" fontId="36" fillId="4" borderId="27" xfId="0" applyFont="1" applyFill="1" applyBorder="1" applyAlignment="1">
      <alignment vertical="center"/>
    </xf>
    <xf numFmtId="0" fontId="8" fillId="4" borderId="27" xfId="0" applyFont="1" applyFill="1" applyBorder="1" applyAlignment="1">
      <alignment vertical="center"/>
    </xf>
    <xf numFmtId="0" fontId="0" fillId="4" borderId="27" xfId="0" applyFont="1" applyFill="1" applyBorder="1" applyAlignment="1">
      <alignment vertical="center"/>
    </xf>
    <xf numFmtId="0" fontId="0" fillId="4" borderId="27" xfId="0" applyFont="1" applyFill="1" applyBorder="1" applyAlignment="1">
      <alignment horizontal="center" vertical="center"/>
    </xf>
    <xf numFmtId="0" fontId="8" fillId="4" borderId="27" xfId="0" applyFont="1" applyFill="1" applyBorder="1" applyAlignment="1">
      <alignment horizontal="center" vertical="center"/>
    </xf>
    <xf numFmtId="16" fontId="8" fillId="4" borderId="30" xfId="0" applyNumberFormat="1" applyFont="1" applyFill="1" applyBorder="1" applyAlignment="1">
      <alignment horizontal="center" vertical="center"/>
    </xf>
    <xf numFmtId="0" fontId="54" fillId="4" borderId="27" xfId="0" applyFont="1" applyFill="1" applyBorder="1" applyAlignment="1">
      <alignment vertical="center"/>
    </xf>
    <xf numFmtId="0" fontId="8" fillId="4" borderId="30" xfId="0" applyFont="1" applyFill="1" applyBorder="1" applyAlignment="1">
      <alignment horizontal="center" vertical="center"/>
    </xf>
    <xf numFmtId="0" fontId="54" fillId="4" borderId="27" xfId="0" applyFont="1" applyFill="1" applyBorder="1" applyAlignment="1">
      <alignment horizontal="left" vertical="center"/>
    </xf>
    <xf numFmtId="0" fontId="36" fillId="4" borderId="27" xfId="0" applyFont="1" applyFill="1" applyBorder="1" applyAlignment="1">
      <alignment horizontal="left" vertical="center"/>
    </xf>
    <xf numFmtId="0" fontId="0" fillId="4" borderId="27" xfId="0" applyFont="1" applyFill="1" applyBorder="1" applyAlignment="1">
      <alignment horizontal="right" vertical="center"/>
    </xf>
    <xf numFmtId="0" fontId="8" fillId="4" borderId="30" xfId="0" applyFont="1" applyFill="1" applyBorder="1" applyAlignment="1" quotePrefix="1">
      <alignment horizontal="center" vertical="center"/>
    </xf>
    <xf numFmtId="0" fontId="0" fillId="0" borderId="2" xfId="0" applyFont="1" applyBorder="1" applyAlignment="1">
      <alignment/>
    </xf>
    <xf numFmtId="0" fontId="0" fillId="0" borderId="27" xfId="0" applyFont="1" applyFill="1" applyBorder="1" applyAlignment="1">
      <alignment/>
    </xf>
    <xf numFmtId="0" fontId="30" fillId="0" borderId="0" xfId="0" applyFont="1" applyBorder="1" applyAlignment="1">
      <alignment horizontal="left" vertical="center"/>
    </xf>
    <xf numFmtId="0" fontId="30" fillId="0" borderId="0" xfId="0" applyFont="1" applyBorder="1" applyAlignment="1">
      <alignment horizontal="right" vertical="center"/>
    </xf>
    <xf numFmtId="0" fontId="0" fillId="4" borderId="34" xfId="0" applyFill="1" applyBorder="1" applyAlignment="1">
      <alignment/>
    </xf>
    <xf numFmtId="0" fontId="0" fillId="4" borderId="34" xfId="0" applyFill="1" applyBorder="1" applyAlignment="1">
      <alignment horizontal="center"/>
    </xf>
    <xf numFmtId="0" fontId="0" fillId="4" borderId="31" xfId="0" applyFill="1" applyBorder="1" applyAlignment="1">
      <alignment/>
    </xf>
    <xf numFmtId="0" fontId="0" fillId="4" borderId="13" xfId="0" applyFill="1" applyBorder="1" applyAlignment="1">
      <alignment horizontal="center"/>
    </xf>
    <xf numFmtId="0" fontId="0" fillId="4" borderId="14" xfId="0" applyFill="1" applyBorder="1" applyAlignment="1">
      <alignment horizontal="center"/>
    </xf>
    <xf numFmtId="0" fontId="0" fillId="4" borderId="31" xfId="0" applyFill="1" applyBorder="1" applyAlignment="1">
      <alignment horizontal="center"/>
    </xf>
    <xf numFmtId="0" fontId="0" fillId="4" borderId="32" xfId="0" applyFill="1" applyBorder="1" applyAlignment="1">
      <alignment/>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4" borderId="32" xfId="0" applyFill="1" applyBorder="1" applyAlignment="1">
      <alignment horizontal="center"/>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4" borderId="33" xfId="0" applyFill="1" applyBorder="1" applyAlignment="1">
      <alignment/>
    </xf>
    <xf numFmtId="0" fontId="20" fillId="0" borderId="0" xfId="0" applyFont="1" applyFill="1" applyBorder="1" applyAlignment="1">
      <alignment/>
    </xf>
    <xf numFmtId="0" fontId="24" fillId="4" borderId="33" xfId="0" applyFont="1" applyFill="1" applyBorder="1" applyAlignment="1">
      <alignment/>
    </xf>
    <xf numFmtId="0" fontId="24" fillId="4" borderId="29" xfId="0" applyFont="1" applyFill="1" applyBorder="1" applyAlignment="1">
      <alignment/>
    </xf>
    <xf numFmtId="0" fontId="24" fillId="4" borderId="30" xfId="0" applyFont="1" applyFill="1" applyBorder="1" applyAlignment="1">
      <alignment/>
    </xf>
    <xf numFmtId="0" fontId="24" fillId="4" borderId="32" xfId="0" applyFont="1" applyFill="1" applyBorder="1" applyAlignment="1">
      <alignment/>
    </xf>
    <xf numFmtId="0" fontId="24" fillId="4" borderId="31" xfId="0" applyFont="1" applyFill="1" applyBorder="1" applyAlignment="1">
      <alignment/>
    </xf>
    <xf numFmtId="0" fontId="3" fillId="5" borderId="32" xfId="0" applyFont="1" applyFill="1" applyBorder="1" applyAlignment="1">
      <alignment horizontal="center" vertical="top"/>
    </xf>
    <xf numFmtId="0" fontId="3" fillId="0" borderId="39" xfId="0" applyFont="1" applyBorder="1" applyAlignment="1">
      <alignment vertical="center"/>
    </xf>
    <xf numFmtId="0" fontId="3" fillId="0" borderId="40" xfId="0" applyFont="1" applyBorder="1" applyAlignment="1">
      <alignment vertical="center"/>
    </xf>
    <xf numFmtId="0" fontId="3" fillId="0" borderId="0" xfId="0" applyFont="1" applyBorder="1" applyAlignment="1">
      <alignment horizontal="left" vertical="center"/>
    </xf>
    <xf numFmtId="0" fontId="58" fillId="4" borderId="27" xfId="0" applyFont="1" applyFill="1" applyBorder="1" applyAlignment="1">
      <alignment horizontal="center" vertical="center"/>
    </xf>
    <xf numFmtId="0" fontId="36" fillId="4" borderId="2" xfId="0" applyFont="1" applyFill="1" applyBorder="1" applyAlignment="1">
      <alignment vertical="center"/>
    </xf>
    <xf numFmtId="0" fontId="0" fillId="4" borderId="2" xfId="0" applyFont="1" applyFill="1" applyBorder="1" applyAlignment="1">
      <alignment vertical="center"/>
    </xf>
    <xf numFmtId="0" fontId="54" fillId="4" borderId="29" xfId="0" applyFont="1" applyFill="1" applyBorder="1" applyAlignment="1">
      <alignment horizontal="left" vertical="center"/>
    </xf>
    <xf numFmtId="0" fontId="54" fillId="4" borderId="15" xfId="0" applyFont="1" applyFill="1" applyBorder="1" applyAlignment="1">
      <alignment vertical="center"/>
    </xf>
    <xf numFmtId="0" fontId="54" fillId="4" borderId="2" xfId="0" applyFont="1" applyFill="1" applyBorder="1" applyAlignment="1">
      <alignment vertical="center"/>
    </xf>
    <xf numFmtId="0" fontId="36" fillId="4" borderId="41" xfId="0" applyFont="1" applyFill="1" applyBorder="1" applyAlignment="1">
      <alignment horizontal="left" vertical="center"/>
    </xf>
    <xf numFmtId="0" fontId="8" fillId="4" borderId="2" xfId="0" applyFont="1" applyFill="1" applyBorder="1" applyAlignment="1">
      <alignment vertical="center"/>
    </xf>
    <xf numFmtId="0" fontId="58" fillId="4" borderId="2" xfId="0" applyFont="1" applyFill="1" applyBorder="1" applyAlignment="1">
      <alignment horizontal="center" vertical="center"/>
    </xf>
    <xf numFmtId="0" fontId="8" fillId="4" borderId="16" xfId="0" applyFont="1" applyFill="1" applyBorder="1" applyAlignment="1">
      <alignment horizontal="center" vertical="center"/>
    </xf>
    <xf numFmtId="0" fontId="54" fillId="4" borderId="29" xfId="0" applyFont="1" applyFill="1" applyBorder="1" applyAlignment="1">
      <alignment vertical="center"/>
    </xf>
    <xf numFmtId="0" fontId="8" fillId="3" borderId="42"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3"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xf>
    <xf numFmtId="0" fontId="8" fillId="0" borderId="7" xfId="0" applyFont="1" applyFill="1" applyBorder="1" applyAlignment="1">
      <alignment horizontal="center" vertical="center"/>
    </xf>
    <xf numFmtId="0" fontId="3" fillId="3" borderId="23" xfId="0" applyFont="1" applyFill="1" applyBorder="1" applyAlignment="1">
      <alignment horizontal="center" vertical="center"/>
    </xf>
    <xf numFmtId="0" fontId="33" fillId="3" borderId="53" xfId="0" applyFont="1" applyFill="1" applyBorder="1" applyAlignment="1">
      <alignment horizontal="center" vertical="center"/>
    </xf>
    <xf numFmtId="0" fontId="33" fillId="3" borderId="54" xfId="0" applyFont="1" applyFill="1" applyBorder="1" applyAlignment="1">
      <alignment horizontal="center" vertical="center"/>
    </xf>
    <xf numFmtId="0" fontId="33" fillId="0" borderId="7" xfId="0" applyFont="1" applyFill="1" applyBorder="1" applyAlignment="1">
      <alignment horizontal="center" vertical="center"/>
    </xf>
    <xf numFmtId="0" fontId="59" fillId="3" borderId="51" xfId="0" applyFont="1" applyFill="1" applyBorder="1" applyAlignment="1">
      <alignment horizontal="center" vertical="center"/>
    </xf>
    <xf numFmtId="0" fontId="59" fillId="3" borderId="23" xfId="0" applyFont="1" applyFill="1" applyBorder="1" applyAlignment="1">
      <alignment horizontal="center" vertical="center"/>
    </xf>
    <xf numFmtId="0" fontId="33" fillId="0" borderId="0" xfId="0" applyFont="1" applyBorder="1" applyAlignment="1">
      <alignment horizontal="center" vertical="center"/>
    </xf>
    <xf numFmtId="0" fontId="33" fillId="3" borderId="23"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0" xfId="0" applyFont="1" applyFill="1" applyBorder="1" applyAlignment="1">
      <alignment horizontal="center" vertical="center"/>
    </xf>
    <xf numFmtId="0" fontId="33" fillId="3" borderId="51" xfId="0" applyFont="1" applyFill="1" applyBorder="1" applyAlignment="1">
      <alignment horizontal="center" vertical="center"/>
    </xf>
    <xf numFmtId="0" fontId="33" fillId="3" borderId="55" xfId="0" applyFont="1" applyFill="1" applyBorder="1" applyAlignment="1">
      <alignment horizontal="center" vertical="center"/>
    </xf>
    <xf numFmtId="0" fontId="33" fillId="3" borderId="56"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6" xfId="0" applyFont="1" applyFill="1" applyBorder="1" applyAlignment="1">
      <alignment horizontal="center" vertical="center"/>
    </xf>
    <xf numFmtId="0" fontId="8" fillId="3" borderId="58" xfId="0" applyFont="1" applyFill="1" applyBorder="1" applyAlignment="1">
      <alignment horizontal="center" vertical="center"/>
    </xf>
    <xf numFmtId="0" fontId="8" fillId="0" borderId="59" xfId="0" applyFont="1" applyFill="1" applyBorder="1" applyAlignment="1">
      <alignment horizontal="center" vertical="center"/>
    </xf>
    <xf numFmtId="0" fontId="33" fillId="0" borderId="2" xfId="0" applyFont="1" applyBorder="1" applyAlignment="1">
      <alignment horizontal="center" vertical="center"/>
    </xf>
    <xf numFmtId="0" fontId="33" fillId="0" borderId="40" xfId="0" applyFont="1" applyFill="1" applyBorder="1" applyAlignment="1">
      <alignment horizontal="center" vertical="center"/>
    </xf>
    <xf numFmtId="0" fontId="33" fillId="0" borderId="57" xfId="0" applyFont="1" applyFill="1" applyBorder="1" applyAlignment="1">
      <alignment horizontal="center" vertical="center"/>
    </xf>
    <xf numFmtId="0" fontId="33" fillId="0" borderId="60" xfId="0" applyFont="1" applyFill="1" applyBorder="1" applyAlignment="1">
      <alignment horizontal="center" vertical="center"/>
    </xf>
    <xf numFmtId="0" fontId="33" fillId="0" borderId="61" xfId="0" applyFont="1" applyFill="1" applyBorder="1" applyAlignment="1">
      <alignment horizontal="center" vertical="center"/>
    </xf>
    <xf numFmtId="0" fontId="33" fillId="0" borderId="6" xfId="0" applyFont="1" applyFill="1" applyBorder="1" applyAlignment="1">
      <alignment horizontal="center" vertical="center"/>
    </xf>
    <xf numFmtId="0" fontId="33" fillId="3" borderId="58" xfId="0" applyFont="1" applyFill="1" applyBorder="1" applyAlignment="1">
      <alignment horizontal="center" vertical="center"/>
    </xf>
    <xf numFmtId="0" fontId="33" fillId="3" borderId="62" xfId="0" applyFont="1" applyFill="1" applyBorder="1" applyAlignment="1">
      <alignment horizontal="center" vertical="center"/>
    </xf>
    <xf numFmtId="0" fontId="32" fillId="0" borderId="6" xfId="0" applyFont="1" applyBorder="1" applyAlignment="1">
      <alignment/>
    </xf>
    <xf numFmtId="0" fontId="32" fillId="0" borderId="2" xfId="0" applyFont="1" applyBorder="1" applyAlignment="1">
      <alignment/>
    </xf>
    <xf numFmtId="0" fontId="33" fillId="0" borderId="9" xfId="0" applyFont="1" applyFill="1" applyBorder="1" applyAlignment="1">
      <alignment horizontal="center" vertical="center"/>
    </xf>
    <xf numFmtId="0" fontId="33" fillId="0" borderId="9" xfId="0" applyFont="1" applyBorder="1" applyAlignment="1">
      <alignment horizontal="center" vertical="center"/>
    </xf>
    <xf numFmtId="0" fontId="8" fillId="3" borderId="62" xfId="0" applyFont="1" applyFill="1" applyBorder="1" applyAlignment="1">
      <alignment horizontal="center" vertical="center"/>
    </xf>
    <xf numFmtId="0" fontId="0" fillId="0" borderId="6" xfId="0" applyFont="1" applyBorder="1" applyAlignment="1">
      <alignment/>
    </xf>
    <xf numFmtId="0" fontId="8" fillId="0" borderId="63" xfId="0" applyFont="1" applyFill="1" applyBorder="1" applyAlignment="1">
      <alignment horizontal="center" vertical="center"/>
    </xf>
    <xf numFmtId="0" fontId="8" fillId="0" borderId="20" xfId="0" applyFont="1" applyFill="1" applyBorder="1" applyAlignment="1">
      <alignment horizontal="center" vertical="center"/>
    </xf>
    <xf numFmtId="0" fontId="5" fillId="2" borderId="15" xfId="0" applyFont="1" applyFill="1" applyBorder="1" applyAlignment="1">
      <alignment vertical="center"/>
    </xf>
    <xf numFmtId="0" fontId="5" fillId="2" borderId="2" xfId="0" applyFont="1" applyFill="1" applyBorder="1" applyAlignment="1">
      <alignment vertical="center"/>
    </xf>
    <xf numFmtId="0" fontId="6" fillId="2" borderId="15"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7" fillId="2" borderId="16" xfId="0" applyFont="1" applyFill="1" applyBorder="1" applyAlignment="1" quotePrefix="1">
      <alignment horizontal="center" vertical="center"/>
    </xf>
    <xf numFmtId="0" fontId="5" fillId="2" borderId="13" xfId="0" applyFont="1" applyFill="1" applyBorder="1" applyAlignment="1">
      <alignment vertical="center"/>
    </xf>
    <xf numFmtId="0" fontId="7" fillId="2" borderId="3" xfId="0" applyFont="1" applyFill="1" applyBorder="1" applyAlignment="1">
      <alignment horizontal="left" vertical="center"/>
    </xf>
    <xf numFmtId="0" fontId="5" fillId="2" borderId="3" xfId="0" applyFont="1" applyFill="1" applyBorder="1" applyAlignment="1">
      <alignment vertical="center"/>
    </xf>
    <xf numFmtId="0" fontId="7" fillId="2" borderId="3" xfId="0" applyFont="1" applyFill="1" applyBorder="1" applyAlignment="1">
      <alignment horizontal="right" vertical="center"/>
    </xf>
    <xf numFmtId="1" fontId="7" fillId="2" borderId="3" xfId="0" applyNumberFormat="1" applyFont="1" applyFill="1" applyBorder="1" applyAlignment="1">
      <alignment horizontal="left" vertical="center"/>
    </xf>
    <xf numFmtId="0" fontId="7" fillId="2" borderId="3" xfId="0" applyFont="1" applyFill="1" applyBorder="1" applyAlignment="1">
      <alignment horizontal="left" vertical="center" indent="3"/>
    </xf>
    <xf numFmtId="1" fontId="7" fillId="2" borderId="13" xfId="0" applyNumberFormat="1" applyFont="1" applyFill="1" applyBorder="1" applyAlignment="1">
      <alignment horizontal="center" vertical="center"/>
    </xf>
    <xf numFmtId="1" fontId="7" fillId="2" borderId="3" xfId="0" applyNumberFormat="1" applyFont="1" applyFill="1" applyBorder="1" applyAlignment="1">
      <alignment vertical="center"/>
    </xf>
    <xf numFmtId="0" fontId="5" fillId="2" borderId="3" xfId="0" applyFont="1" applyFill="1" applyBorder="1" applyAlignment="1">
      <alignment horizontal="right" vertical="center"/>
    </xf>
    <xf numFmtId="0" fontId="18" fillId="4" borderId="29" xfId="0" applyFont="1" applyFill="1" applyBorder="1" applyAlignment="1">
      <alignment vertical="center"/>
    </xf>
    <xf numFmtId="1" fontId="58" fillId="4" borderId="27" xfId="0" applyNumberFormat="1" applyFont="1" applyFill="1" applyBorder="1" applyAlignment="1">
      <alignment horizontal="center" vertical="center"/>
    </xf>
    <xf numFmtId="16" fontId="8" fillId="4" borderId="30" xfId="0" applyNumberFormat="1" applyFont="1" applyFill="1" applyBorder="1" applyAlignment="1" quotePrefix="1">
      <alignment horizontal="center" vertical="center"/>
    </xf>
    <xf numFmtId="0" fontId="36" fillId="4" borderId="29" xfId="0" applyFont="1" applyFill="1" applyBorder="1" applyAlignment="1">
      <alignment vertical="center"/>
    </xf>
    <xf numFmtId="0" fontId="54" fillId="4" borderId="15" xfId="0" applyFont="1" applyFill="1" applyBorder="1" applyAlignment="1">
      <alignment horizontal="left" vertical="center"/>
    </xf>
    <xf numFmtId="0" fontId="54" fillId="4" borderId="2" xfId="0" applyFont="1" applyFill="1" applyBorder="1" applyAlignment="1">
      <alignment horizontal="left" vertical="center"/>
    </xf>
    <xf numFmtId="0" fontId="36" fillId="4" borderId="2" xfId="0" applyFont="1" applyFill="1" applyBorder="1" applyAlignment="1">
      <alignment horizontal="left" vertical="center"/>
    </xf>
    <xf numFmtId="0" fontId="0" fillId="4" borderId="2" xfId="0" applyFont="1" applyFill="1" applyBorder="1" applyAlignment="1">
      <alignment horizontal="right" vertical="center"/>
    </xf>
    <xf numFmtId="0" fontId="0" fillId="4" borderId="2" xfId="0" applyFont="1" applyFill="1" applyBorder="1" applyAlignment="1">
      <alignment horizontal="center" vertical="center"/>
    </xf>
    <xf numFmtId="0" fontId="8" fillId="4" borderId="2" xfId="0" applyFont="1" applyFill="1" applyBorder="1" applyAlignment="1">
      <alignment horizontal="center" vertical="center"/>
    </xf>
    <xf numFmtId="1" fontId="5" fillId="2" borderId="2" xfId="0" applyNumberFormat="1" applyFont="1" applyFill="1" applyBorder="1" applyAlignment="1">
      <alignment horizontal="center" vertical="center"/>
    </xf>
    <xf numFmtId="0" fontId="8" fillId="0" borderId="0" xfId="0" applyFont="1" applyFill="1" applyBorder="1" applyAlignment="1">
      <alignment horizontal="left" vertical="top" wrapText="1"/>
    </xf>
    <xf numFmtId="1" fontId="2" fillId="0" borderId="17" xfId="0" applyNumberFormat="1" applyFont="1" applyBorder="1" applyAlignment="1" applyProtection="1">
      <alignment horizontal="left" vertical="top"/>
      <protection locked="0"/>
    </xf>
    <xf numFmtId="1" fontId="2" fillId="0" borderId="18" xfId="0" applyNumberFormat="1" applyFont="1" applyBorder="1" applyAlignment="1" applyProtection="1">
      <alignment horizontal="left" vertical="top"/>
      <protection locked="0"/>
    </xf>
    <xf numFmtId="1" fontId="2" fillId="0" borderId="19" xfId="0" applyNumberFormat="1" applyFont="1" applyBorder="1" applyAlignment="1" applyProtection="1">
      <alignment horizontal="left" vertical="top"/>
      <protection locked="0"/>
    </xf>
    <xf numFmtId="0" fontId="43" fillId="6" borderId="27" xfId="0" applyFont="1" applyFill="1" applyBorder="1" applyAlignment="1">
      <alignment horizontal="center" vertical="center"/>
    </xf>
    <xf numFmtId="0" fontId="5" fillId="2" borderId="0" xfId="0" applyFont="1" applyFill="1" applyBorder="1" applyAlignment="1">
      <alignment horizontal="right" vertical="center"/>
    </xf>
    <xf numFmtId="1" fontId="7" fillId="2" borderId="3" xfId="0" applyNumberFormat="1" applyFont="1" applyFill="1" applyBorder="1" applyAlignment="1">
      <alignment horizontal="center" vertical="center"/>
    </xf>
    <xf numFmtId="1" fontId="60" fillId="2" borderId="3" xfId="0" applyNumberFormat="1" applyFont="1" applyFill="1" applyBorder="1" applyAlignment="1">
      <alignment horizontal="left" vertical="center"/>
    </xf>
    <xf numFmtId="0" fontId="3" fillId="3" borderId="3"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27" xfId="0" applyFont="1" applyFill="1" applyBorder="1" applyAlignment="1" applyProtection="1">
      <alignment horizontal="center" vertical="top"/>
      <protection locked="0"/>
    </xf>
    <xf numFmtId="0" fontId="3"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protection locked="0"/>
    </xf>
    <xf numFmtId="0" fontId="3" fillId="3" borderId="3"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3" borderId="3" xfId="0" applyFont="1" applyFill="1" applyBorder="1" applyAlignment="1" applyProtection="1">
      <alignment/>
      <protection locked="0"/>
    </xf>
    <xf numFmtId="0" fontId="8" fillId="3" borderId="3" xfId="0" applyFont="1" applyFill="1" applyBorder="1" applyAlignment="1" applyProtection="1">
      <alignment horizontal="center"/>
      <protection locked="0"/>
    </xf>
    <xf numFmtId="0" fontId="3" fillId="3" borderId="0" xfId="0" applyFont="1" applyFill="1" applyBorder="1" applyAlignment="1" applyProtection="1">
      <alignment/>
      <protection locked="0"/>
    </xf>
    <xf numFmtId="0" fontId="43" fillId="6" borderId="29" xfId="0" applyFont="1" applyFill="1" applyBorder="1" applyAlignment="1">
      <alignment horizontal="center" vertical="center"/>
    </xf>
    <xf numFmtId="0" fontId="3" fillId="0" borderId="64" xfId="0" applyFont="1" applyBorder="1" applyAlignment="1">
      <alignment horizontal="center" vertical="center"/>
    </xf>
    <xf numFmtId="0" fontId="3" fillId="0" borderId="4" xfId="0" applyFont="1" applyBorder="1" applyAlignment="1">
      <alignment horizontal="center" vertical="center"/>
    </xf>
    <xf numFmtId="0" fontId="3" fillId="0" borderId="65" xfId="0" applyFont="1" applyBorder="1" applyAlignment="1">
      <alignment horizontal="center" vertical="center"/>
    </xf>
    <xf numFmtId="0" fontId="8" fillId="0" borderId="8" xfId="0" applyFont="1" applyFill="1" applyBorder="1" applyAlignment="1">
      <alignment horizontal="left" vertical="top" wrapText="1"/>
    </xf>
    <xf numFmtId="0" fontId="1"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3" xfId="0" applyFont="1" applyBorder="1" applyAlignment="1">
      <alignment horizontal="right" vertical="center" wrapText="1"/>
    </xf>
    <xf numFmtId="0" fontId="41" fillId="0" borderId="0" xfId="0" applyFont="1" applyBorder="1" applyAlignment="1">
      <alignment horizontal="center" vertical="center" wrapText="1"/>
    </xf>
    <xf numFmtId="0" fontId="41"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66" xfId="0" applyFont="1" applyBorder="1" applyAlignment="1">
      <alignment horizontal="center" vertical="center"/>
    </xf>
    <xf numFmtId="0" fontId="3" fillId="0" borderId="9" xfId="0" applyFont="1" applyBorder="1" applyAlignment="1">
      <alignment horizontal="center" vertical="center"/>
    </xf>
    <xf numFmtId="0" fontId="3" fillId="0" borderId="67" xfId="0" applyFont="1" applyBorder="1" applyAlignment="1">
      <alignment horizontal="center" vertical="center"/>
    </xf>
    <xf numFmtId="0" fontId="3" fillId="0" borderId="28" xfId="0" applyFont="1" applyBorder="1" applyAlignment="1">
      <alignment horizontal="left" vertical="center"/>
    </xf>
    <xf numFmtId="0" fontId="3" fillId="0" borderId="9" xfId="0" applyFont="1" applyBorder="1" applyAlignment="1">
      <alignment horizontal="left" vertical="center"/>
    </xf>
    <xf numFmtId="0" fontId="3" fillId="0" borderId="40"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0" fillId="0" borderId="12" xfId="0" applyFont="1" applyBorder="1" applyAlignment="1">
      <alignment horizontal="right" vertical="center" wrapText="1"/>
    </xf>
    <xf numFmtId="0" fontId="0" fillId="0" borderId="14" xfId="0" applyFont="1" applyBorder="1" applyAlignment="1">
      <alignment horizontal="right" vertical="center" wrapText="1"/>
    </xf>
    <xf numFmtId="169" fontId="0" fillId="0" borderId="34" xfId="0" applyNumberFormat="1" applyFont="1" applyBorder="1" applyAlignment="1">
      <alignment horizontal="center" vertical="center"/>
    </xf>
    <xf numFmtId="169" fontId="0" fillId="0" borderId="31" xfId="0" applyNumberFormat="1" applyFont="1" applyBorder="1" applyAlignment="1">
      <alignment horizontal="center" vertical="center"/>
    </xf>
    <xf numFmtId="0" fontId="56" fillId="0" borderId="0" xfId="0" applyFont="1" applyBorder="1" applyAlignment="1">
      <alignment horizontal="left" vertical="center"/>
    </xf>
    <xf numFmtId="0" fontId="56" fillId="0" borderId="12" xfId="0" applyFont="1" applyBorder="1" applyAlignment="1">
      <alignment horizontal="left" vertical="center"/>
    </xf>
    <xf numFmtId="0" fontId="24" fillId="0" borderId="2" xfId="0" applyNumberFormat="1" applyFont="1" applyBorder="1" applyAlignment="1">
      <alignment horizontal="left" wrapText="1"/>
    </xf>
    <xf numFmtId="0" fontId="35" fillId="0" borderId="0" xfId="0" applyFont="1" applyAlignment="1">
      <alignment horizontal="center"/>
    </xf>
    <xf numFmtId="0" fontId="36" fillId="0" borderId="0" xfId="0" applyFont="1" applyAlignment="1">
      <alignment horizontal="center"/>
    </xf>
    <xf numFmtId="0" fontId="24" fillId="0" borderId="0" xfId="0" applyNumberFormat="1" applyFont="1" applyBorder="1" applyAlignment="1">
      <alignment horizontal="left" wrapText="1"/>
    </xf>
    <xf numFmtId="1" fontId="2" fillId="0" borderId="17" xfId="0" applyNumberFormat="1" applyFont="1" applyBorder="1" applyAlignment="1" applyProtection="1">
      <alignment horizontal="left"/>
      <protection locked="0"/>
    </xf>
    <xf numFmtId="1" fontId="2" fillId="0" borderId="18" xfId="0" applyNumberFormat="1" applyFont="1" applyBorder="1" applyAlignment="1" applyProtection="1">
      <alignment horizontal="left"/>
      <protection locked="0"/>
    </xf>
    <xf numFmtId="1" fontId="2" fillId="0" borderId="19" xfId="0" applyNumberFormat="1" applyFont="1" applyBorder="1" applyAlignment="1" applyProtection="1">
      <alignment horizontal="left"/>
      <protection locked="0"/>
    </xf>
    <xf numFmtId="0" fontId="5" fillId="2" borderId="1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xf>
    <xf numFmtId="0" fontId="3" fillId="3" borderId="2"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1" fontId="3" fillId="4" borderId="2" xfId="0" applyNumberFormat="1" applyFont="1" applyFill="1" applyBorder="1" applyAlignment="1" quotePrefix="1">
      <alignment horizontal="center" vertical="top"/>
    </xf>
    <xf numFmtId="1" fontId="3" fillId="4" borderId="3" xfId="0" applyNumberFormat="1" applyFont="1" applyFill="1" applyBorder="1" applyAlignment="1" quotePrefix="1">
      <alignment horizontal="center" vertical="top"/>
    </xf>
    <xf numFmtId="1" fontId="3" fillId="5" borderId="15" xfId="0" applyNumberFormat="1" applyFont="1" applyFill="1" applyBorder="1" applyAlignment="1" quotePrefix="1">
      <alignment horizontal="center" vertical="top"/>
    </xf>
    <xf numFmtId="1" fontId="3" fillId="5" borderId="13" xfId="0" applyNumberFormat="1" applyFont="1" applyFill="1" applyBorder="1" applyAlignment="1" quotePrefix="1">
      <alignment horizontal="center" vertical="top"/>
    </xf>
    <xf numFmtId="1" fontId="3" fillId="5" borderId="34" xfId="0" applyNumberFormat="1" applyFont="1" applyFill="1" applyBorder="1" applyAlignment="1" quotePrefix="1">
      <alignment horizontal="center" vertical="top"/>
    </xf>
    <xf numFmtId="1" fontId="3" fillId="5" borderId="31" xfId="0" applyNumberFormat="1" applyFont="1" applyFill="1" applyBorder="1" applyAlignment="1" quotePrefix="1">
      <alignment horizontal="center" vertical="top"/>
    </xf>
    <xf numFmtId="0" fontId="3" fillId="3" borderId="0" xfId="0" applyFont="1" applyFill="1" applyBorder="1" applyAlignment="1" applyProtection="1">
      <alignment horizontal="center" vertical="top"/>
      <protection locked="0"/>
    </xf>
    <xf numFmtId="0" fontId="3" fillId="4" borderId="2" xfId="0" applyFont="1" applyFill="1" applyBorder="1" applyAlignment="1">
      <alignment horizontal="center" vertical="top"/>
    </xf>
    <xf numFmtId="0" fontId="3" fillId="4" borderId="0" xfId="0" applyFont="1" applyFill="1" applyBorder="1" applyAlignment="1">
      <alignment horizontal="center" vertical="top"/>
    </xf>
    <xf numFmtId="0" fontId="3" fillId="5" borderId="34" xfId="0" applyFont="1" applyFill="1" applyBorder="1" applyAlignment="1">
      <alignment horizontal="center" vertical="top"/>
    </xf>
    <xf numFmtId="0" fontId="3" fillId="5" borderId="32" xfId="0" applyFont="1" applyFill="1" applyBorder="1" applyAlignment="1">
      <alignment horizontal="center" vertical="top"/>
    </xf>
    <xf numFmtId="1" fontId="3" fillId="4" borderId="0" xfId="0" applyNumberFormat="1" applyFont="1" applyFill="1" applyBorder="1" applyAlignment="1">
      <alignment horizontal="center" vertical="top"/>
    </xf>
    <xf numFmtId="0" fontId="45" fillId="4" borderId="2" xfId="0" applyFont="1" applyFill="1" applyBorder="1" applyAlignment="1">
      <alignment horizontal="center" vertical="top"/>
    </xf>
    <xf numFmtId="0" fontId="45" fillId="4" borderId="0" xfId="0" applyFont="1" applyFill="1" applyBorder="1" applyAlignment="1">
      <alignment horizontal="center" vertical="top"/>
    </xf>
    <xf numFmtId="0" fontId="3" fillId="4" borderId="3" xfId="0" applyFont="1" applyFill="1" applyBorder="1" applyAlignment="1">
      <alignment horizontal="center" vertical="top"/>
    </xf>
    <xf numFmtId="1" fontId="3" fillId="3" borderId="0" xfId="0" applyNumberFormat="1" applyFont="1" applyFill="1" applyBorder="1" applyAlignment="1">
      <alignment horizontal="center" vertical="top"/>
    </xf>
    <xf numFmtId="0" fontId="1" fillId="0" borderId="3" xfId="0" applyFont="1" applyBorder="1" applyAlignment="1">
      <alignment horizontal="center" vertical="center" wrapText="1"/>
    </xf>
    <xf numFmtId="0" fontId="24" fillId="0" borderId="0" xfId="0" applyNumberFormat="1" applyFont="1" applyBorder="1" applyAlignment="1">
      <alignment horizontal="left" vertical="top" wrapText="1"/>
    </xf>
    <xf numFmtId="1" fontId="3" fillId="4" borderId="3" xfId="0" applyNumberFormat="1" applyFont="1" applyFill="1" applyBorder="1" applyAlignment="1">
      <alignment horizontal="center" vertical="top"/>
    </xf>
    <xf numFmtId="0" fontId="3" fillId="0" borderId="9"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4" borderId="2" xfId="0" applyFont="1" applyFill="1" applyBorder="1" applyAlignment="1" quotePrefix="1">
      <alignment horizontal="center" vertical="top"/>
    </xf>
    <xf numFmtId="0" fontId="3" fillId="4" borderId="0" xfId="0" applyFont="1" applyFill="1" applyBorder="1" applyAlignment="1" quotePrefix="1">
      <alignment horizontal="center" vertical="top"/>
    </xf>
    <xf numFmtId="0" fontId="45" fillId="5" borderId="34" xfId="0" applyFont="1" applyFill="1" applyBorder="1" applyAlignment="1">
      <alignment horizontal="center" vertical="top"/>
    </xf>
    <xf numFmtId="0" fontId="45" fillId="5" borderId="31" xfId="0" applyFont="1" applyFill="1" applyBorder="1" applyAlignment="1">
      <alignment horizontal="center" vertical="top"/>
    </xf>
    <xf numFmtId="0" fontId="3" fillId="5" borderId="31" xfId="0" applyFont="1" applyFill="1" applyBorder="1" applyAlignment="1">
      <alignment horizontal="center" vertical="top"/>
    </xf>
    <xf numFmtId="0" fontId="45" fillId="5" borderId="16" xfId="0" applyFont="1" applyFill="1" applyBorder="1" applyAlignment="1">
      <alignment horizontal="center" vertical="top"/>
    </xf>
    <xf numFmtId="0" fontId="45" fillId="5" borderId="14" xfId="0" applyFont="1" applyFill="1" applyBorder="1" applyAlignment="1">
      <alignment horizontal="center" vertical="top"/>
    </xf>
    <xf numFmtId="0" fontId="3" fillId="5" borderId="16" xfId="0" applyFont="1" applyFill="1" applyBorder="1" applyAlignment="1">
      <alignment horizontal="center" vertical="top"/>
    </xf>
    <xf numFmtId="0" fontId="3" fillId="5" borderId="14" xfId="0" applyFont="1" applyFill="1" applyBorder="1" applyAlignment="1">
      <alignment horizontal="center" vertical="top"/>
    </xf>
    <xf numFmtId="0" fontId="3" fillId="5" borderId="12" xfId="0" applyFont="1" applyFill="1" applyBorder="1" applyAlignment="1">
      <alignment horizontal="center" vertical="top"/>
    </xf>
    <xf numFmtId="0" fontId="3" fillId="5" borderId="15" xfId="0" applyFont="1" applyFill="1" applyBorder="1" applyAlignment="1">
      <alignment horizontal="center" vertical="top"/>
    </xf>
    <xf numFmtId="0" fontId="3" fillId="5" borderId="11" xfId="0" applyFont="1" applyFill="1" applyBorder="1" applyAlignment="1">
      <alignment horizontal="center" vertical="top"/>
    </xf>
    <xf numFmtId="0" fontId="3" fillId="5" borderId="13" xfId="0" applyFont="1" applyFill="1" applyBorder="1" applyAlignment="1">
      <alignment horizontal="center" vertical="top"/>
    </xf>
    <xf numFmtId="1" fontId="3" fillId="5" borderId="32" xfId="0" applyNumberFormat="1" applyFont="1" applyFill="1" applyBorder="1" applyAlignment="1">
      <alignment horizontal="center" vertical="top"/>
    </xf>
    <xf numFmtId="0" fontId="45" fillId="5" borderId="15" xfId="0" applyFont="1" applyFill="1" applyBorder="1" applyAlignment="1">
      <alignment horizontal="center" vertical="top"/>
    </xf>
    <xf numFmtId="0" fontId="45" fillId="5" borderId="11" xfId="0" applyFont="1" applyFill="1" applyBorder="1" applyAlignment="1">
      <alignment horizontal="center" vertical="top"/>
    </xf>
    <xf numFmtId="0" fontId="45" fillId="5" borderId="32" xfId="0" applyFont="1" applyFill="1" applyBorder="1" applyAlignment="1">
      <alignment horizontal="center" vertical="top"/>
    </xf>
    <xf numFmtId="0" fontId="45" fillId="5" borderId="13" xfId="0" applyFont="1" applyFill="1" applyBorder="1" applyAlignment="1">
      <alignment horizontal="center" vertical="top"/>
    </xf>
    <xf numFmtId="1" fontId="3" fillId="5" borderId="11" xfId="0" applyNumberFormat="1" applyFont="1" applyFill="1" applyBorder="1" applyAlignment="1">
      <alignment horizontal="center" vertical="top"/>
    </xf>
    <xf numFmtId="1" fontId="3" fillId="5" borderId="13" xfId="0" applyNumberFormat="1" applyFont="1" applyFill="1" applyBorder="1" applyAlignment="1">
      <alignment horizontal="center" vertical="top"/>
    </xf>
    <xf numFmtId="1" fontId="3" fillId="5" borderId="15" xfId="0" applyNumberFormat="1" applyFont="1" applyFill="1" applyBorder="1" applyAlignment="1">
      <alignment horizontal="center" vertical="top"/>
    </xf>
    <xf numFmtId="1" fontId="3" fillId="5" borderId="34" xfId="0" applyNumberFormat="1" applyFont="1" applyFill="1" applyBorder="1" applyAlignment="1">
      <alignment horizontal="center" vertical="top"/>
    </xf>
    <xf numFmtId="1" fontId="3" fillId="5" borderId="31" xfId="0" applyNumberFormat="1" applyFont="1" applyFill="1" applyBorder="1" applyAlignment="1">
      <alignment horizontal="center" vertical="top"/>
    </xf>
    <xf numFmtId="0" fontId="3" fillId="5" borderId="32" xfId="0" applyFont="1" applyFill="1" applyBorder="1" applyAlignment="1" quotePrefix="1">
      <alignment horizontal="center" vertical="top"/>
    </xf>
    <xf numFmtId="0" fontId="3" fillId="5" borderId="34" xfId="0" applyFont="1" applyFill="1" applyBorder="1" applyAlignment="1" quotePrefix="1">
      <alignment horizontal="center" vertical="top"/>
    </xf>
    <xf numFmtId="0" fontId="3" fillId="5" borderId="11" xfId="0" applyFont="1" applyFill="1" applyBorder="1" applyAlignment="1" quotePrefix="1">
      <alignment horizontal="center" vertical="top"/>
    </xf>
    <xf numFmtId="0" fontId="3" fillId="5" borderId="15" xfId="0" applyFont="1" applyFill="1" applyBorder="1" applyAlignment="1" quotePrefix="1">
      <alignment horizontal="center" vertical="top"/>
    </xf>
    <xf numFmtId="1" fontId="60" fillId="2" borderId="3" xfId="0" applyNumberFormat="1" applyFont="1" applyFill="1" applyBorder="1" applyAlignment="1">
      <alignment horizontal="center" vertical="center"/>
    </xf>
    <xf numFmtId="1" fontId="60" fillId="2" borderId="14" xfId="0" applyNumberFormat="1" applyFont="1" applyFill="1" applyBorder="1" applyAlignment="1">
      <alignment horizontal="center" vertical="center"/>
    </xf>
    <xf numFmtId="0" fontId="3" fillId="0" borderId="40"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0" fillId="4" borderId="15" xfId="0" applyFill="1" applyBorder="1" applyAlignment="1">
      <alignment horizontal="center"/>
    </xf>
    <xf numFmtId="0" fontId="0" fillId="4" borderId="16" xfId="0" applyFill="1" applyBorder="1" applyAlignment="1">
      <alignment horizontal="center"/>
    </xf>
    <xf numFmtId="0" fontId="0" fillId="4" borderId="29" xfId="0" applyFill="1" applyBorder="1" applyAlignment="1">
      <alignment horizontal="center" wrapText="1"/>
    </xf>
    <xf numFmtId="0" fontId="0" fillId="4" borderId="30" xfId="0" applyFill="1" applyBorder="1" applyAlignment="1">
      <alignment horizontal="center" wrapText="1"/>
    </xf>
    <xf numFmtId="1" fontId="55" fillId="3" borderId="15" xfId="0" applyNumberFormat="1" applyFont="1" applyFill="1" applyBorder="1" applyAlignment="1">
      <alignment horizontal="center"/>
    </xf>
    <xf numFmtId="1" fontId="55" fillId="3" borderId="16" xfId="0" applyNumberFormat="1" applyFont="1" applyFill="1" applyBorder="1" applyAlignment="1">
      <alignment horizontal="center"/>
    </xf>
    <xf numFmtId="1" fontId="55" fillId="3" borderId="11" xfId="0" applyNumberFormat="1" applyFont="1" applyFill="1" applyBorder="1" applyAlignment="1">
      <alignment horizontal="center"/>
    </xf>
    <xf numFmtId="1" fontId="55" fillId="3" borderId="12" xfId="0" applyNumberFormat="1" applyFon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1" fontId="0" fillId="4" borderId="15" xfId="0" applyNumberFormat="1" applyFill="1" applyBorder="1" applyAlignment="1">
      <alignment horizontal="center"/>
    </xf>
    <xf numFmtId="1" fontId="0" fillId="4" borderId="16" xfId="0" applyNumberFormat="1" applyFill="1" applyBorder="1" applyAlignment="1">
      <alignment horizontal="center"/>
    </xf>
    <xf numFmtId="1" fontId="55" fillId="3" borderId="13" xfId="0" applyNumberFormat="1" applyFont="1" applyFill="1" applyBorder="1" applyAlignment="1">
      <alignment horizontal="center"/>
    </xf>
    <xf numFmtId="1" fontId="55" fillId="3" borderId="14" xfId="0" applyNumberFormat="1" applyFont="1" applyFill="1" applyBorder="1" applyAlignment="1">
      <alignment horizontal="center"/>
    </xf>
    <xf numFmtId="1" fontId="0" fillId="4" borderId="13" xfId="0" applyNumberFormat="1" applyFill="1" applyBorder="1" applyAlignment="1">
      <alignment horizontal="center"/>
    </xf>
    <xf numFmtId="1" fontId="0" fillId="4" borderId="14" xfId="0" applyNumberFormat="1" applyFill="1" applyBorder="1" applyAlignment="1">
      <alignment horizontal="center"/>
    </xf>
    <xf numFmtId="0" fontId="35" fillId="0" borderId="0" xfId="0" applyFont="1" applyFill="1" applyBorder="1" applyAlignment="1">
      <alignment horizontal="center" vertical="center"/>
    </xf>
    <xf numFmtId="1" fontId="35" fillId="0" borderId="0" xfId="0" applyNumberFormat="1" applyFont="1" applyFill="1" applyBorder="1" applyAlignment="1">
      <alignment horizontal="center" vertical="center"/>
    </xf>
    <xf numFmtId="0" fontId="35"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808080"/>
      </font>
      <fill>
        <patternFill>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2.emf" /><Relationship Id="rId2" Type="http://schemas.openxmlformats.org/officeDocument/2006/relationships/image" Target="../media/image182.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3.emf" /><Relationship Id="rId3" Type="http://schemas.openxmlformats.org/officeDocument/2006/relationships/image" Target="../media/image44.emf" /><Relationship Id="rId4" Type="http://schemas.openxmlformats.org/officeDocument/2006/relationships/image" Target="../media/image45.emf" /><Relationship Id="rId5" Type="http://schemas.openxmlformats.org/officeDocument/2006/relationships/image" Target="../media/image47.emf" /><Relationship Id="rId6" Type="http://schemas.openxmlformats.org/officeDocument/2006/relationships/image" Target="../media/image51.emf" /><Relationship Id="rId7" Type="http://schemas.openxmlformats.org/officeDocument/2006/relationships/image" Target="../media/image21.emf" /><Relationship Id="rId8" Type="http://schemas.openxmlformats.org/officeDocument/2006/relationships/image" Target="../media/image53.emf" /><Relationship Id="rId9" Type="http://schemas.openxmlformats.org/officeDocument/2006/relationships/image" Target="../media/image8.emf" /><Relationship Id="rId10" Type="http://schemas.openxmlformats.org/officeDocument/2006/relationships/image" Target="../media/image54.emf" /><Relationship Id="rId11" Type="http://schemas.openxmlformats.org/officeDocument/2006/relationships/image" Target="../media/image57.emf" /><Relationship Id="rId12" Type="http://schemas.openxmlformats.org/officeDocument/2006/relationships/image" Target="../media/image28.emf" /><Relationship Id="rId13" Type="http://schemas.openxmlformats.org/officeDocument/2006/relationships/image" Target="../media/image59.emf" /><Relationship Id="rId14" Type="http://schemas.openxmlformats.org/officeDocument/2006/relationships/image" Target="../media/image61.emf" /><Relationship Id="rId15" Type="http://schemas.openxmlformats.org/officeDocument/2006/relationships/image" Target="../media/image63.emf" /><Relationship Id="rId16" Type="http://schemas.openxmlformats.org/officeDocument/2006/relationships/image" Target="../media/image65.emf" /><Relationship Id="rId17" Type="http://schemas.openxmlformats.org/officeDocument/2006/relationships/image" Target="../media/image66.emf" /><Relationship Id="rId18" Type="http://schemas.openxmlformats.org/officeDocument/2006/relationships/image" Target="../media/image69.emf" /><Relationship Id="rId19" Type="http://schemas.openxmlformats.org/officeDocument/2006/relationships/image" Target="../media/image71.emf" /><Relationship Id="rId20" Type="http://schemas.openxmlformats.org/officeDocument/2006/relationships/image" Target="../media/image75.emf" /><Relationship Id="rId21" Type="http://schemas.openxmlformats.org/officeDocument/2006/relationships/image" Target="../media/image76.emf" /><Relationship Id="rId22" Type="http://schemas.openxmlformats.org/officeDocument/2006/relationships/image" Target="../media/image77.emf" /><Relationship Id="rId23" Type="http://schemas.openxmlformats.org/officeDocument/2006/relationships/image" Target="../media/image78.emf" /><Relationship Id="rId24" Type="http://schemas.openxmlformats.org/officeDocument/2006/relationships/image" Target="../media/image79.emf" /><Relationship Id="rId25" Type="http://schemas.openxmlformats.org/officeDocument/2006/relationships/image" Target="../media/image80.emf" /><Relationship Id="rId26" Type="http://schemas.openxmlformats.org/officeDocument/2006/relationships/image" Target="../media/image81.emf" /><Relationship Id="rId27" Type="http://schemas.openxmlformats.org/officeDocument/2006/relationships/image" Target="../media/image82.emf" /><Relationship Id="rId28" Type="http://schemas.openxmlformats.org/officeDocument/2006/relationships/image" Target="../media/image83.emf" /><Relationship Id="rId29" Type="http://schemas.openxmlformats.org/officeDocument/2006/relationships/image" Target="../media/image84.emf" /><Relationship Id="rId30" Type="http://schemas.openxmlformats.org/officeDocument/2006/relationships/image" Target="../media/image86.emf" /><Relationship Id="rId31" Type="http://schemas.openxmlformats.org/officeDocument/2006/relationships/image" Target="../media/image87.emf" /><Relationship Id="rId32" Type="http://schemas.openxmlformats.org/officeDocument/2006/relationships/image" Target="../media/image89.emf" /><Relationship Id="rId33" Type="http://schemas.openxmlformats.org/officeDocument/2006/relationships/image" Target="../media/image90.emf" /><Relationship Id="rId34" Type="http://schemas.openxmlformats.org/officeDocument/2006/relationships/image" Target="../media/image91.emf" /><Relationship Id="rId35" Type="http://schemas.openxmlformats.org/officeDocument/2006/relationships/image" Target="../media/image92.emf" /><Relationship Id="rId36" Type="http://schemas.openxmlformats.org/officeDocument/2006/relationships/image" Target="../media/image93.emf" /><Relationship Id="rId37" Type="http://schemas.openxmlformats.org/officeDocument/2006/relationships/image" Target="../media/image94.emf" /><Relationship Id="rId38" Type="http://schemas.openxmlformats.org/officeDocument/2006/relationships/image" Target="../media/image27.emf" /><Relationship Id="rId39" Type="http://schemas.openxmlformats.org/officeDocument/2006/relationships/image" Target="../media/image181.emf" /><Relationship Id="rId40" Type="http://schemas.openxmlformats.org/officeDocument/2006/relationships/image" Target="../media/image180.emf" /><Relationship Id="rId41" Type="http://schemas.openxmlformats.org/officeDocument/2006/relationships/image" Target="../media/image98.emf" /><Relationship Id="rId42" Type="http://schemas.openxmlformats.org/officeDocument/2006/relationships/image" Target="../media/image99.emf" /><Relationship Id="rId43" Type="http://schemas.openxmlformats.org/officeDocument/2006/relationships/image" Target="../media/image100.emf" /><Relationship Id="rId44" Type="http://schemas.openxmlformats.org/officeDocument/2006/relationships/image" Target="../media/image102.emf" /><Relationship Id="rId45" Type="http://schemas.openxmlformats.org/officeDocument/2006/relationships/image" Target="../media/image103.emf" /><Relationship Id="rId46" Type="http://schemas.openxmlformats.org/officeDocument/2006/relationships/image" Target="../media/image104.emf" /><Relationship Id="rId47" Type="http://schemas.openxmlformats.org/officeDocument/2006/relationships/image" Target="../media/image105.emf" /><Relationship Id="rId48" Type="http://schemas.openxmlformats.org/officeDocument/2006/relationships/image" Target="../media/image107.emf" /><Relationship Id="rId49" Type="http://schemas.openxmlformats.org/officeDocument/2006/relationships/image" Target="../media/image108.emf" /><Relationship Id="rId50" Type="http://schemas.openxmlformats.org/officeDocument/2006/relationships/image" Target="../media/image109.emf" /><Relationship Id="rId51" Type="http://schemas.openxmlformats.org/officeDocument/2006/relationships/image" Target="../media/image111.emf" /><Relationship Id="rId52" Type="http://schemas.openxmlformats.org/officeDocument/2006/relationships/image" Target="../media/image115.emf" /><Relationship Id="rId53" Type="http://schemas.openxmlformats.org/officeDocument/2006/relationships/image" Target="../media/image117.emf" /><Relationship Id="rId54" Type="http://schemas.openxmlformats.org/officeDocument/2006/relationships/image" Target="../media/image110.emf" /><Relationship Id="rId55" Type="http://schemas.openxmlformats.org/officeDocument/2006/relationships/image" Target="../media/image106.emf" /><Relationship Id="rId56" Type="http://schemas.openxmlformats.org/officeDocument/2006/relationships/image" Target="../media/image118.emf" /><Relationship Id="rId57" Type="http://schemas.openxmlformats.org/officeDocument/2006/relationships/image" Target="../media/image120.emf" /><Relationship Id="rId58" Type="http://schemas.openxmlformats.org/officeDocument/2006/relationships/image" Target="../media/image122.emf" /><Relationship Id="rId59" Type="http://schemas.openxmlformats.org/officeDocument/2006/relationships/image" Target="../media/image32.emf" /><Relationship Id="rId60" Type="http://schemas.openxmlformats.org/officeDocument/2006/relationships/image" Target="../media/image126.emf" /><Relationship Id="rId61" Type="http://schemas.openxmlformats.org/officeDocument/2006/relationships/image" Target="../media/image130.emf" /><Relationship Id="rId62" Type="http://schemas.openxmlformats.org/officeDocument/2006/relationships/image" Target="../media/image133.emf" /><Relationship Id="rId63" Type="http://schemas.openxmlformats.org/officeDocument/2006/relationships/image" Target="../media/image135.emf" /><Relationship Id="rId64" Type="http://schemas.openxmlformats.org/officeDocument/2006/relationships/image" Target="../media/image139.emf" /><Relationship Id="rId65" Type="http://schemas.openxmlformats.org/officeDocument/2006/relationships/image" Target="../media/image143.emf" /><Relationship Id="rId66" Type="http://schemas.openxmlformats.org/officeDocument/2006/relationships/image" Target="../media/image144.emf" /><Relationship Id="rId67" Type="http://schemas.openxmlformats.org/officeDocument/2006/relationships/image" Target="../media/image127.emf" /><Relationship Id="rId68" Type="http://schemas.openxmlformats.org/officeDocument/2006/relationships/image" Target="../media/image145.emf" /><Relationship Id="rId69" Type="http://schemas.openxmlformats.org/officeDocument/2006/relationships/image" Target="../media/image146.emf" /><Relationship Id="rId70" Type="http://schemas.openxmlformats.org/officeDocument/2006/relationships/image" Target="../media/image147.emf" /><Relationship Id="rId71" Type="http://schemas.openxmlformats.org/officeDocument/2006/relationships/image" Target="../media/image150.emf" /><Relationship Id="rId72" Type="http://schemas.openxmlformats.org/officeDocument/2006/relationships/image" Target="../media/image151.emf" /><Relationship Id="rId73" Type="http://schemas.openxmlformats.org/officeDocument/2006/relationships/image" Target="../media/image155.emf" /><Relationship Id="rId74" Type="http://schemas.openxmlformats.org/officeDocument/2006/relationships/image" Target="../media/image157.emf" /><Relationship Id="rId75" Type="http://schemas.openxmlformats.org/officeDocument/2006/relationships/image" Target="../media/image158.emf" /><Relationship Id="rId76" Type="http://schemas.openxmlformats.org/officeDocument/2006/relationships/image" Target="../media/image159.emf" /><Relationship Id="rId77" Type="http://schemas.openxmlformats.org/officeDocument/2006/relationships/image" Target="../media/image25.emf" /><Relationship Id="rId78" Type="http://schemas.openxmlformats.org/officeDocument/2006/relationships/image" Target="../media/image160.emf" /><Relationship Id="rId79" Type="http://schemas.openxmlformats.org/officeDocument/2006/relationships/image" Target="../media/image161.emf" /><Relationship Id="rId80" Type="http://schemas.openxmlformats.org/officeDocument/2006/relationships/image" Target="../media/image162.emf" /><Relationship Id="rId81" Type="http://schemas.openxmlformats.org/officeDocument/2006/relationships/image" Target="../media/image113.emf" /><Relationship Id="rId82" Type="http://schemas.openxmlformats.org/officeDocument/2006/relationships/image" Target="../media/image163.emf" /><Relationship Id="rId83" Type="http://schemas.openxmlformats.org/officeDocument/2006/relationships/image" Target="../media/image154.emf" /><Relationship Id="rId84" Type="http://schemas.openxmlformats.org/officeDocument/2006/relationships/image" Target="../media/image153.emf" /><Relationship Id="rId85" Type="http://schemas.openxmlformats.org/officeDocument/2006/relationships/image" Target="../media/image152.emf" /><Relationship Id="rId86" Type="http://schemas.openxmlformats.org/officeDocument/2006/relationships/image" Target="../media/image149.emf" /><Relationship Id="rId87" Type="http://schemas.openxmlformats.org/officeDocument/2006/relationships/image" Target="../media/image164.emf" /><Relationship Id="rId88" Type="http://schemas.openxmlformats.org/officeDocument/2006/relationships/image" Target="../media/image136.emf" /><Relationship Id="rId89" Type="http://schemas.openxmlformats.org/officeDocument/2006/relationships/image" Target="../media/image123.emf" /><Relationship Id="rId90" Type="http://schemas.openxmlformats.org/officeDocument/2006/relationships/image" Target="../media/image165.emf" /><Relationship Id="rId91" Type="http://schemas.openxmlformats.org/officeDocument/2006/relationships/image" Target="../media/image128.emf" /><Relationship Id="rId92" Type="http://schemas.openxmlformats.org/officeDocument/2006/relationships/image" Target="../media/image35.emf" /><Relationship Id="rId93" Type="http://schemas.openxmlformats.org/officeDocument/2006/relationships/image" Target="../media/image124.emf" /><Relationship Id="rId94" Type="http://schemas.openxmlformats.org/officeDocument/2006/relationships/image" Target="../media/image121.emf" /><Relationship Id="rId95" Type="http://schemas.openxmlformats.org/officeDocument/2006/relationships/image" Target="../media/image39.emf" /><Relationship Id="rId96" Type="http://schemas.openxmlformats.org/officeDocument/2006/relationships/image" Target="../media/image166.emf" /><Relationship Id="rId97" Type="http://schemas.openxmlformats.org/officeDocument/2006/relationships/image" Target="../media/image167.emf" /><Relationship Id="rId98" Type="http://schemas.openxmlformats.org/officeDocument/2006/relationships/image" Target="../media/image169.emf" /><Relationship Id="rId99" Type="http://schemas.openxmlformats.org/officeDocument/2006/relationships/image" Target="../media/image170.emf" /><Relationship Id="rId100" Type="http://schemas.openxmlformats.org/officeDocument/2006/relationships/image" Target="../media/image41.emf" /><Relationship Id="rId101" Type="http://schemas.openxmlformats.org/officeDocument/2006/relationships/image" Target="../media/image114.emf" /><Relationship Id="rId102" Type="http://schemas.openxmlformats.org/officeDocument/2006/relationships/image" Target="../media/image42.emf" /><Relationship Id="rId103" Type="http://schemas.openxmlformats.org/officeDocument/2006/relationships/image" Target="../media/image171.emf" /><Relationship Id="rId104" Type="http://schemas.openxmlformats.org/officeDocument/2006/relationships/image" Target="../media/image173.emf" /><Relationship Id="rId105" Type="http://schemas.openxmlformats.org/officeDocument/2006/relationships/image" Target="../media/image174.emf" /><Relationship Id="rId106" Type="http://schemas.openxmlformats.org/officeDocument/2006/relationships/image" Target="../media/image175.emf" /><Relationship Id="rId107" Type="http://schemas.openxmlformats.org/officeDocument/2006/relationships/image" Target="../media/image176.emf" /><Relationship Id="rId108" Type="http://schemas.openxmlformats.org/officeDocument/2006/relationships/image" Target="../media/image101.emf" /><Relationship Id="rId109" Type="http://schemas.openxmlformats.org/officeDocument/2006/relationships/image" Target="../media/image134.emf" /><Relationship Id="rId110" Type="http://schemas.openxmlformats.org/officeDocument/2006/relationships/image" Target="../media/image60.emf" /><Relationship Id="rId111" Type="http://schemas.openxmlformats.org/officeDocument/2006/relationships/image" Target="../media/image177.emf" /><Relationship Id="rId112" Type="http://schemas.openxmlformats.org/officeDocument/2006/relationships/image" Target="../media/image119.emf" /><Relationship Id="rId113" Type="http://schemas.openxmlformats.org/officeDocument/2006/relationships/image" Target="../media/image178.emf" /><Relationship Id="rId114" Type="http://schemas.openxmlformats.org/officeDocument/2006/relationships/image" Target="../media/image46.emf" /><Relationship Id="rId115" Type="http://schemas.openxmlformats.org/officeDocument/2006/relationships/image" Target="../media/image58.emf" /><Relationship Id="rId116" Type="http://schemas.openxmlformats.org/officeDocument/2006/relationships/image" Target="../media/image55.emf" /><Relationship Id="rId117" Type="http://schemas.openxmlformats.org/officeDocument/2006/relationships/image" Target="../media/image179.emf" /><Relationship Id="rId118" Type="http://schemas.openxmlformats.org/officeDocument/2006/relationships/image" Target="../media/image56.emf" /><Relationship Id="rId119" Type="http://schemas.openxmlformats.org/officeDocument/2006/relationships/image" Target="../media/image172.emf" /><Relationship Id="rId120" Type="http://schemas.openxmlformats.org/officeDocument/2006/relationships/image" Target="../media/image112.emf" /><Relationship Id="rId121" Type="http://schemas.openxmlformats.org/officeDocument/2006/relationships/image" Target="../media/image116.emf" /><Relationship Id="rId122" Type="http://schemas.openxmlformats.org/officeDocument/2006/relationships/image" Target="../media/image168.emf" /><Relationship Id="rId123" Type="http://schemas.openxmlformats.org/officeDocument/2006/relationships/image" Target="../media/image129.emf" /><Relationship Id="rId124" Type="http://schemas.openxmlformats.org/officeDocument/2006/relationships/image" Target="../media/image125.emf" /><Relationship Id="rId125" Type="http://schemas.openxmlformats.org/officeDocument/2006/relationships/image" Target="../media/image88.emf" /><Relationship Id="rId126" Type="http://schemas.openxmlformats.org/officeDocument/2006/relationships/image" Target="../media/image85.emf" /><Relationship Id="rId127" Type="http://schemas.openxmlformats.org/officeDocument/2006/relationships/image" Target="../media/image67.emf" /><Relationship Id="rId128" Type="http://schemas.openxmlformats.org/officeDocument/2006/relationships/image" Target="../media/image68.emf" /><Relationship Id="rId129" Type="http://schemas.openxmlformats.org/officeDocument/2006/relationships/image" Target="../media/image16.emf" /><Relationship Id="rId130" Type="http://schemas.openxmlformats.org/officeDocument/2006/relationships/image" Target="../media/image9.emf" /><Relationship Id="rId131" Type="http://schemas.openxmlformats.org/officeDocument/2006/relationships/image" Target="../media/image10.emf" /><Relationship Id="rId132" Type="http://schemas.openxmlformats.org/officeDocument/2006/relationships/image" Target="../media/image22.emf" /><Relationship Id="rId133" Type="http://schemas.openxmlformats.org/officeDocument/2006/relationships/image" Target="../media/image1.emf" /><Relationship Id="rId134" Type="http://schemas.openxmlformats.org/officeDocument/2006/relationships/image" Target="../media/image186.emf" /><Relationship Id="rId135" Type="http://schemas.openxmlformats.org/officeDocument/2006/relationships/image" Target="../media/image189.emf" /><Relationship Id="rId136" Type="http://schemas.openxmlformats.org/officeDocument/2006/relationships/image" Target="../media/image190.emf" /><Relationship Id="rId137" Type="http://schemas.openxmlformats.org/officeDocument/2006/relationships/image" Target="../media/image131.emf" /><Relationship Id="rId138" Type="http://schemas.openxmlformats.org/officeDocument/2006/relationships/image" Target="../media/image191.emf" /><Relationship Id="rId139" Type="http://schemas.openxmlformats.org/officeDocument/2006/relationships/image" Target="../media/image132.emf" /><Relationship Id="rId140" Type="http://schemas.openxmlformats.org/officeDocument/2006/relationships/image" Target="../media/image14.emf" /><Relationship Id="rId141" Type="http://schemas.openxmlformats.org/officeDocument/2006/relationships/image" Target="../media/image19.emf" /><Relationship Id="rId142" Type="http://schemas.openxmlformats.org/officeDocument/2006/relationships/image" Target="../media/image29.emf" /><Relationship Id="rId143" Type="http://schemas.openxmlformats.org/officeDocument/2006/relationships/image" Target="../media/image194.emf" /><Relationship Id="rId144" Type="http://schemas.openxmlformats.org/officeDocument/2006/relationships/image" Target="../media/image140.emf" /><Relationship Id="rId145" Type="http://schemas.openxmlformats.org/officeDocument/2006/relationships/image" Target="../media/image195.emf" /><Relationship Id="rId146" Type="http://schemas.openxmlformats.org/officeDocument/2006/relationships/image" Target="../media/image73.emf" /><Relationship Id="rId147" Type="http://schemas.openxmlformats.org/officeDocument/2006/relationships/image" Target="../media/image137.emf" /><Relationship Id="rId148" Type="http://schemas.openxmlformats.org/officeDocument/2006/relationships/image" Target="../media/image138.emf" /><Relationship Id="rId149" Type="http://schemas.openxmlformats.org/officeDocument/2006/relationships/image" Target="../media/image3.emf" /><Relationship Id="rId150" Type="http://schemas.openxmlformats.org/officeDocument/2006/relationships/image" Target="../media/image33.emf" /><Relationship Id="rId151" Type="http://schemas.openxmlformats.org/officeDocument/2006/relationships/image" Target="../media/image31.emf" /><Relationship Id="rId152" Type="http://schemas.openxmlformats.org/officeDocument/2006/relationships/image" Target="../media/image38.emf" /><Relationship Id="rId153" Type="http://schemas.openxmlformats.org/officeDocument/2006/relationships/image" Target="../media/image4.emf" /><Relationship Id="rId154" Type="http://schemas.openxmlformats.org/officeDocument/2006/relationships/image" Target="../media/image49.emf" /><Relationship Id="rId155" Type="http://schemas.openxmlformats.org/officeDocument/2006/relationships/image" Target="../media/image11.emf" /><Relationship Id="rId156" Type="http://schemas.openxmlformats.org/officeDocument/2006/relationships/image" Target="../media/image50.emf" /><Relationship Id="rId157" Type="http://schemas.openxmlformats.org/officeDocument/2006/relationships/image" Target="../media/image142.emf" /><Relationship Id="rId158" Type="http://schemas.openxmlformats.org/officeDocument/2006/relationships/image" Target="../media/image12.emf" /><Relationship Id="rId159" Type="http://schemas.openxmlformats.org/officeDocument/2006/relationships/image" Target="../media/image48.emf" /><Relationship Id="rId160" Type="http://schemas.openxmlformats.org/officeDocument/2006/relationships/image" Target="../media/image40.emf" /><Relationship Id="rId161" Type="http://schemas.openxmlformats.org/officeDocument/2006/relationships/image" Target="../media/image64.emf" /><Relationship Id="rId162" Type="http://schemas.openxmlformats.org/officeDocument/2006/relationships/image" Target="../media/image196.emf" /><Relationship Id="rId163" Type="http://schemas.openxmlformats.org/officeDocument/2006/relationships/image" Target="../media/image193.emf" /><Relationship Id="rId164" Type="http://schemas.openxmlformats.org/officeDocument/2006/relationships/image" Target="../media/image20.emf" /><Relationship Id="rId165" Type="http://schemas.openxmlformats.org/officeDocument/2006/relationships/image" Target="../media/image74.emf" /><Relationship Id="rId166" Type="http://schemas.openxmlformats.org/officeDocument/2006/relationships/image" Target="../media/image141.emf" /><Relationship Id="rId167" Type="http://schemas.openxmlformats.org/officeDocument/2006/relationships/image" Target="../media/image197.emf" /><Relationship Id="rId168" Type="http://schemas.openxmlformats.org/officeDocument/2006/relationships/image" Target="../media/image156.emf" /><Relationship Id="rId169" Type="http://schemas.openxmlformats.org/officeDocument/2006/relationships/image" Target="../media/image15.emf" /><Relationship Id="rId170" Type="http://schemas.openxmlformats.org/officeDocument/2006/relationships/image" Target="../media/image62.emf" /><Relationship Id="rId171" Type="http://schemas.openxmlformats.org/officeDocument/2006/relationships/image" Target="../media/image185.emf" /><Relationship Id="rId172" Type="http://schemas.openxmlformats.org/officeDocument/2006/relationships/image" Target="../media/image70.emf" /><Relationship Id="rId173" Type="http://schemas.openxmlformats.org/officeDocument/2006/relationships/image" Target="../media/image6.emf" /><Relationship Id="rId174" Type="http://schemas.openxmlformats.org/officeDocument/2006/relationships/image" Target="../media/image183.emf" /><Relationship Id="rId175" Type="http://schemas.openxmlformats.org/officeDocument/2006/relationships/image" Target="../media/image198.emf" /><Relationship Id="rId176" Type="http://schemas.openxmlformats.org/officeDocument/2006/relationships/image" Target="../media/image199.emf" /><Relationship Id="rId177" Type="http://schemas.openxmlformats.org/officeDocument/2006/relationships/image" Target="../media/image192.emf" /><Relationship Id="rId178" Type="http://schemas.openxmlformats.org/officeDocument/2006/relationships/image" Target="../media/image52.emf" /><Relationship Id="rId179" Type="http://schemas.openxmlformats.org/officeDocument/2006/relationships/image" Target="../media/image187.emf" /><Relationship Id="rId180" Type="http://schemas.openxmlformats.org/officeDocument/2006/relationships/image" Target="../media/image200.emf" /><Relationship Id="rId181" Type="http://schemas.openxmlformats.org/officeDocument/2006/relationships/image" Target="../media/image201.emf" /><Relationship Id="rId182" Type="http://schemas.openxmlformats.org/officeDocument/2006/relationships/image" Target="../media/image188.emf" /><Relationship Id="rId183" Type="http://schemas.openxmlformats.org/officeDocument/2006/relationships/image" Target="../media/image184.emf" /><Relationship Id="rId184" Type="http://schemas.openxmlformats.org/officeDocument/2006/relationships/image" Target="../media/image202.emf" /><Relationship Id="rId185" Type="http://schemas.openxmlformats.org/officeDocument/2006/relationships/image" Target="../media/image148.emf" /><Relationship Id="rId186" Type="http://schemas.openxmlformats.org/officeDocument/2006/relationships/image" Target="../media/image97.emf" /><Relationship Id="rId187" Type="http://schemas.openxmlformats.org/officeDocument/2006/relationships/image" Target="../media/image96.emf" /><Relationship Id="rId188" Type="http://schemas.openxmlformats.org/officeDocument/2006/relationships/image" Target="../media/image205.emf" /><Relationship Id="rId189" Type="http://schemas.openxmlformats.org/officeDocument/2006/relationships/image" Target="../media/image203.emf" /><Relationship Id="rId190" Type="http://schemas.openxmlformats.org/officeDocument/2006/relationships/image" Target="../media/image204.emf" /><Relationship Id="rId191" Type="http://schemas.openxmlformats.org/officeDocument/2006/relationships/image" Target="../media/image5.emf" /><Relationship Id="rId192" Type="http://schemas.openxmlformats.org/officeDocument/2006/relationships/image" Target="../media/image23.emf" /><Relationship Id="rId193" Type="http://schemas.openxmlformats.org/officeDocument/2006/relationships/image" Target="../media/image17.emf" /><Relationship Id="rId194" Type="http://schemas.openxmlformats.org/officeDocument/2006/relationships/image" Target="../media/image26.emf" /><Relationship Id="rId195" Type="http://schemas.openxmlformats.org/officeDocument/2006/relationships/image" Target="../media/image18.emf" /><Relationship Id="rId196" Type="http://schemas.openxmlformats.org/officeDocument/2006/relationships/image" Target="../media/image7.emf" /><Relationship Id="rId197" Type="http://schemas.openxmlformats.org/officeDocument/2006/relationships/image" Target="../media/image30.emf" /><Relationship Id="rId198" Type="http://schemas.openxmlformats.org/officeDocument/2006/relationships/image" Target="../media/image36.emf" /><Relationship Id="rId199" Type="http://schemas.openxmlformats.org/officeDocument/2006/relationships/image" Target="../media/image95.emf" /><Relationship Id="rId200" Type="http://schemas.openxmlformats.org/officeDocument/2006/relationships/image" Target="../media/image37.emf" /><Relationship Id="rId201" Type="http://schemas.openxmlformats.org/officeDocument/2006/relationships/image" Target="../media/image2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8</xdr:row>
      <xdr:rowOff>38100</xdr:rowOff>
    </xdr:from>
    <xdr:to>
      <xdr:col>6</xdr:col>
      <xdr:colOff>504825</xdr:colOff>
      <xdr:row>8</xdr:row>
      <xdr:rowOff>266700</xdr:rowOff>
    </xdr:to>
    <xdr:pic>
      <xdr:nvPicPr>
        <xdr:cNvPr id="1" name="ComboBox1"/>
        <xdr:cNvPicPr preferRelativeResize="1">
          <a:picLocks noChangeAspect="0"/>
        </xdr:cNvPicPr>
      </xdr:nvPicPr>
      <xdr:blipFill>
        <a:blip r:embed="rId1"/>
        <a:stretch>
          <a:fillRect/>
        </a:stretch>
      </xdr:blipFill>
      <xdr:spPr>
        <a:xfrm>
          <a:off x="1247775" y="1895475"/>
          <a:ext cx="552450" cy="228600"/>
        </a:xfrm>
        <a:prstGeom prst="rect">
          <a:avLst/>
        </a:prstGeom>
        <a:noFill/>
        <a:ln w="9525" cmpd="sng">
          <a:noFill/>
        </a:ln>
      </xdr:spPr>
    </xdr:pic>
    <xdr:clientData/>
  </xdr:twoCellAnchor>
  <xdr:twoCellAnchor editAs="oneCell">
    <xdr:from>
      <xdr:col>7</xdr:col>
      <xdr:colOff>695325</xdr:colOff>
      <xdr:row>8</xdr:row>
      <xdr:rowOff>28575</xdr:rowOff>
    </xdr:from>
    <xdr:to>
      <xdr:col>8</xdr:col>
      <xdr:colOff>657225</xdr:colOff>
      <xdr:row>8</xdr:row>
      <xdr:rowOff>257175</xdr:rowOff>
    </xdr:to>
    <xdr:pic>
      <xdr:nvPicPr>
        <xdr:cNvPr id="2" name="ComboBox2"/>
        <xdr:cNvPicPr preferRelativeResize="1">
          <a:picLocks noChangeAspect="0"/>
        </xdr:cNvPicPr>
      </xdr:nvPicPr>
      <xdr:blipFill>
        <a:blip r:embed="rId2"/>
        <a:stretch>
          <a:fillRect/>
        </a:stretch>
      </xdr:blipFill>
      <xdr:spPr>
        <a:xfrm>
          <a:off x="3048000" y="1885950"/>
          <a:ext cx="781050" cy="228600"/>
        </a:xfrm>
        <a:prstGeom prst="rect">
          <a:avLst/>
        </a:prstGeom>
        <a:noFill/>
        <a:ln w="9525" cmpd="sng">
          <a:noFill/>
        </a:ln>
      </xdr:spPr>
    </xdr:pic>
    <xdr:clientData/>
  </xdr:twoCellAnchor>
  <xdr:twoCellAnchor editAs="oneCell">
    <xdr:from>
      <xdr:col>0</xdr:col>
      <xdr:colOff>114300</xdr:colOff>
      <xdr:row>0</xdr:row>
      <xdr:rowOff>57150</xdr:rowOff>
    </xdr:from>
    <xdr:to>
      <xdr:col>5</xdr:col>
      <xdr:colOff>76200</xdr:colOff>
      <xdr:row>3</xdr:row>
      <xdr:rowOff>219075</xdr:rowOff>
    </xdr:to>
    <xdr:pic>
      <xdr:nvPicPr>
        <xdr:cNvPr id="3" name="Picture 12"/>
        <xdr:cNvPicPr preferRelativeResize="1">
          <a:picLocks noChangeAspect="1"/>
        </xdr:cNvPicPr>
      </xdr:nvPicPr>
      <xdr:blipFill>
        <a:blip r:embed="rId3"/>
        <a:stretch>
          <a:fillRect/>
        </a:stretch>
      </xdr:blipFill>
      <xdr:spPr>
        <a:xfrm>
          <a:off x="114300" y="57150"/>
          <a:ext cx="990600" cy="990600"/>
        </a:xfrm>
        <a:prstGeom prst="rect">
          <a:avLst/>
        </a:prstGeom>
        <a:noFill/>
        <a:ln w="9525" cmpd="sng">
          <a:noFill/>
        </a:ln>
      </xdr:spPr>
    </xdr:pic>
    <xdr:clientData/>
  </xdr:twoCellAnchor>
  <xdr:twoCellAnchor editAs="oneCell">
    <xdr:from>
      <xdr:col>0</xdr:col>
      <xdr:colOff>114300</xdr:colOff>
      <xdr:row>151</xdr:row>
      <xdr:rowOff>47625</xdr:rowOff>
    </xdr:from>
    <xdr:to>
      <xdr:col>5</xdr:col>
      <xdr:colOff>76200</xdr:colOff>
      <xdr:row>155</xdr:row>
      <xdr:rowOff>133350</xdr:rowOff>
    </xdr:to>
    <xdr:pic>
      <xdr:nvPicPr>
        <xdr:cNvPr id="4" name="Picture 13"/>
        <xdr:cNvPicPr preferRelativeResize="1">
          <a:picLocks noChangeAspect="1"/>
        </xdr:cNvPicPr>
      </xdr:nvPicPr>
      <xdr:blipFill>
        <a:blip r:embed="rId3"/>
        <a:stretch>
          <a:fillRect/>
        </a:stretch>
      </xdr:blipFill>
      <xdr:spPr>
        <a:xfrm>
          <a:off x="114300" y="23279100"/>
          <a:ext cx="990600" cy="990600"/>
        </a:xfrm>
        <a:prstGeom prst="rect">
          <a:avLst/>
        </a:prstGeom>
        <a:noFill/>
        <a:ln w="9525" cmpd="sng">
          <a:noFill/>
        </a:ln>
      </xdr:spPr>
    </xdr:pic>
    <xdr:clientData/>
  </xdr:twoCellAnchor>
  <xdr:twoCellAnchor editAs="oneCell">
    <xdr:from>
      <xdr:col>0</xdr:col>
      <xdr:colOff>95250</xdr:colOff>
      <xdr:row>79</xdr:row>
      <xdr:rowOff>142875</xdr:rowOff>
    </xdr:from>
    <xdr:to>
      <xdr:col>5</xdr:col>
      <xdr:colOff>57150</xdr:colOff>
      <xdr:row>83</xdr:row>
      <xdr:rowOff>123825</xdr:rowOff>
    </xdr:to>
    <xdr:pic>
      <xdr:nvPicPr>
        <xdr:cNvPr id="5" name="Picture 15"/>
        <xdr:cNvPicPr preferRelativeResize="1">
          <a:picLocks noChangeAspect="1"/>
        </xdr:cNvPicPr>
      </xdr:nvPicPr>
      <xdr:blipFill>
        <a:blip r:embed="rId3"/>
        <a:stretch>
          <a:fillRect/>
        </a:stretch>
      </xdr:blipFill>
      <xdr:spPr>
        <a:xfrm>
          <a:off x="95250" y="12468225"/>
          <a:ext cx="990600" cy="990600"/>
        </a:xfrm>
        <a:prstGeom prst="rect">
          <a:avLst/>
        </a:prstGeom>
        <a:noFill/>
        <a:ln w="9525" cmpd="sng">
          <a:noFill/>
        </a:ln>
      </xdr:spPr>
    </xdr:pic>
    <xdr:clientData/>
  </xdr:twoCellAnchor>
  <xdr:twoCellAnchor editAs="oneCell">
    <xdr:from>
      <xdr:col>9</xdr:col>
      <xdr:colOff>762000</xdr:colOff>
      <xdr:row>81</xdr:row>
      <xdr:rowOff>323850</xdr:rowOff>
    </xdr:from>
    <xdr:to>
      <xdr:col>11</xdr:col>
      <xdr:colOff>171450</xdr:colOff>
      <xdr:row>83</xdr:row>
      <xdr:rowOff>9525</xdr:rowOff>
    </xdr:to>
    <xdr:pic>
      <xdr:nvPicPr>
        <xdr:cNvPr id="6" name="ComboBox3"/>
        <xdr:cNvPicPr preferRelativeResize="1">
          <a:picLocks noChangeAspect="1"/>
        </xdr:cNvPicPr>
      </xdr:nvPicPr>
      <xdr:blipFill>
        <a:blip r:embed="rId4"/>
        <a:stretch>
          <a:fillRect/>
        </a:stretch>
      </xdr:blipFill>
      <xdr:spPr>
        <a:xfrm>
          <a:off x="4600575" y="13154025"/>
          <a:ext cx="581025" cy="190500"/>
        </a:xfrm>
        <a:prstGeom prst="rect">
          <a:avLst/>
        </a:prstGeom>
        <a:noFill/>
        <a:ln w="9525" cmpd="sng">
          <a:noFill/>
        </a:ln>
      </xdr:spPr>
    </xdr:pic>
    <xdr:clientData/>
  </xdr:twoCellAnchor>
  <xdr:twoCellAnchor editAs="oneCell">
    <xdr:from>
      <xdr:col>10</xdr:col>
      <xdr:colOff>9525</xdr:colOff>
      <xdr:row>82</xdr:row>
      <xdr:rowOff>142875</xdr:rowOff>
    </xdr:from>
    <xdr:to>
      <xdr:col>11</xdr:col>
      <xdr:colOff>161925</xdr:colOff>
      <xdr:row>84</xdr:row>
      <xdr:rowOff>9525</xdr:rowOff>
    </xdr:to>
    <xdr:pic>
      <xdr:nvPicPr>
        <xdr:cNvPr id="7" name="ComboBox4"/>
        <xdr:cNvPicPr preferRelativeResize="1">
          <a:picLocks noChangeAspect="1"/>
        </xdr:cNvPicPr>
      </xdr:nvPicPr>
      <xdr:blipFill>
        <a:blip r:embed="rId5"/>
        <a:stretch>
          <a:fillRect/>
        </a:stretch>
      </xdr:blipFill>
      <xdr:spPr>
        <a:xfrm>
          <a:off x="4619625" y="13315950"/>
          <a:ext cx="5524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133350</xdr:rowOff>
    </xdr:from>
    <xdr:to>
      <xdr:col>5</xdr:col>
      <xdr:colOff>104775</xdr:colOff>
      <xdr:row>3</xdr:row>
      <xdr:rowOff>295275</xdr:rowOff>
    </xdr:to>
    <xdr:pic>
      <xdr:nvPicPr>
        <xdr:cNvPr id="1" name="Picture 2"/>
        <xdr:cNvPicPr preferRelativeResize="1">
          <a:picLocks noChangeAspect="1"/>
        </xdr:cNvPicPr>
      </xdr:nvPicPr>
      <xdr:blipFill>
        <a:blip r:embed="rId1"/>
        <a:stretch>
          <a:fillRect/>
        </a:stretch>
      </xdr:blipFill>
      <xdr:spPr>
        <a:xfrm>
          <a:off x="190500" y="133350"/>
          <a:ext cx="990600" cy="990600"/>
        </a:xfrm>
        <a:prstGeom prst="rect">
          <a:avLst/>
        </a:prstGeom>
        <a:noFill/>
        <a:ln w="9525" cmpd="sng">
          <a:noFill/>
        </a:ln>
      </xdr:spPr>
    </xdr:pic>
    <xdr:clientData/>
  </xdr:twoCellAnchor>
  <xdr:twoCellAnchor editAs="oneCell">
    <xdr:from>
      <xdr:col>1</xdr:col>
      <xdr:colOff>9525</xdr:colOff>
      <xdr:row>297</xdr:row>
      <xdr:rowOff>47625</xdr:rowOff>
    </xdr:from>
    <xdr:to>
      <xdr:col>5</xdr:col>
      <xdr:colOff>114300</xdr:colOff>
      <xdr:row>301</xdr:row>
      <xdr:rowOff>133350</xdr:rowOff>
    </xdr:to>
    <xdr:pic>
      <xdr:nvPicPr>
        <xdr:cNvPr id="2" name="Picture 3"/>
        <xdr:cNvPicPr preferRelativeResize="1">
          <a:picLocks noChangeAspect="1"/>
        </xdr:cNvPicPr>
      </xdr:nvPicPr>
      <xdr:blipFill>
        <a:blip r:embed="rId1"/>
        <a:stretch>
          <a:fillRect/>
        </a:stretch>
      </xdr:blipFill>
      <xdr:spPr>
        <a:xfrm>
          <a:off x="200025" y="70856475"/>
          <a:ext cx="990600" cy="990600"/>
        </a:xfrm>
        <a:prstGeom prst="rect">
          <a:avLst/>
        </a:prstGeom>
        <a:noFill/>
        <a:ln w="9525" cmpd="sng">
          <a:noFill/>
        </a:ln>
      </xdr:spPr>
    </xdr:pic>
    <xdr:clientData/>
  </xdr:twoCellAnchor>
  <xdr:twoCellAnchor editAs="oneCell">
    <xdr:from>
      <xdr:col>1</xdr:col>
      <xdr:colOff>19050</xdr:colOff>
      <xdr:row>57</xdr:row>
      <xdr:rowOff>95250</xdr:rowOff>
    </xdr:from>
    <xdr:to>
      <xdr:col>5</xdr:col>
      <xdr:colOff>123825</xdr:colOff>
      <xdr:row>62</xdr:row>
      <xdr:rowOff>123825</xdr:rowOff>
    </xdr:to>
    <xdr:pic>
      <xdr:nvPicPr>
        <xdr:cNvPr id="3" name="Picture 4"/>
        <xdr:cNvPicPr preferRelativeResize="1">
          <a:picLocks noChangeAspect="1"/>
        </xdr:cNvPicPr>
      </xdr:nvPicPr>
      <xdr:blipFill>
        <a:blip r:embed="rId1"/>
        <a:stretch>
          <a:fillRect/>
        </a:stretch>
      </xdr:blipFill>
      <xdr:spPr>
        <a:xfrm>
          <a:off x="209550" y="13535025"/>
          <a:ext cx="990600" cy="990600"/>
        </a:xfrm>
        <a:prstGeom prst="rect">
          <a:avLst/>
        </a:prstGeom>
        <a:noFill/>
        <a:ln w="9525" cmpd="sng">
          <a:noFill/>
        </a:ln>
      </xdr:spPr>
    </xdr:pic>
    <xdr:clientData/>
  </xdr:twoCellAnchor>
  <xdr:twoCellAnchor editAs="oneCell">
    <xdr:from>
      <xdr:col>9</xdr:col>
      <xdr:colOff>19050</xdr:colOff>
      <xdr:row>19</xdr:row>
      <xdr:rowOff>28575</xdr:rowOff>
    </xdr:from>
    <xdr:to>
      <xdr:col>15</xdr:col>
      <xdr:colOff>352425</xdr:colOff>
      <xdr:row>19</xdr:row>
      <xdr:rowOff>257175</xdr:rowOff>
    </xdr:to>
    <xdr:pic>
      <xdr:nvPicPr>
        <xdr:cNvPr id="4" name="CheckBox1"/>
        <xdr:cNvPicPr preferRelativeResize="1">
          <a:picLocks noChangeAspect="1"/>
        </xdr:cNvPicPr>
      </xdr:nvPicPr>
      <xdr:blipFill>
        <a:blip r:embed="rId2"/>
        <a:stretch>
          <a:fillRect/>
        </a:stretch>
      </xdr:blipFill>
      <xdr:spPr>
        <a:xfrm>
          <a:off x="2838450" y="3762375"/>
          <a:ext cx="4800600" cy="228600"/>
        </a:xfrm>
        <a:prstGeom prst="rect">
          <a:avLst/>
        </a:prstGeom>
        <a:noFill/>
        <a:ln w="9525" cmpd="sng">
          <a:noFill/>
        </a:ln>
      </xdr:spPr>
    </xdr:pic>
    <xdr:clientData/>
  </xdr:twoCellAnchor>
  <xdr:twoCellAnchor editAs="oneCell">
    <xdr:from>
      <xdr:col>9</xdr:col>
      <xdr:colOff>19050</xdr:colOff>
      <xdr:row>19</xdr:row>
      <xdr:rowOff>200025</xdr:rowOff>
    </xdr:from>
    <xdr:to>
      <xdr:col>15</xdr:col>
      <xdr:colOff>409575</xdr:colOff>
      <xdr:row>19</xdr:row>
      <xdr:rowOff>428625</xdr:rowOff>
    </xdr:to>
    <xdr:pic>
      <xdr:nvPicPr>
        <xdr:cNvPr id="5" name="CheckBox2"/>
        <xdr:cNvPicPr preferRelativeResize="1">
          <a:picLocks noChangeAspect="1"/>
        </xdr:cNvPicPr>
      </xdr:nvPicPr>
      <xdr:blipFill>
        <a:blip r:embed="rId3"/>
        <a:stretch>
          <a:fillRect/>
        </a:stretch>
      </xdr:blipFill>
      <xdr:spPr>
        <a:xfrm>
          <a:off x="2838450" y="3933825"/>
          <a:ext cx="4857750" cy="228600"/>
        </a:xfrm>
        <a:prstGeom prst="rect">
          <a:avLst/>
        </a:prstGeom>
        <a:noFill/>
        <a:ln w="9525" cmpd="sng">
          <a:noFill/>
        </a:ln>
      </xdr:spPr>
    </xdr:pic>
    <xdr:clientData/>
  </xdr:twoCellAnchor>
  <xdr:twoCellAnchor editAs="oneCell">
    <xdr:from>
      <xdr:col>9</xdr:col>
      <xdr:colOff>19050</xdr:colOff>
      <xdr:row>19</xdr:row>
      <xdr:rowOff>371475</xdr:rowOff>
    </xdr:from>
    <xdr:to>
      <xdr:col>15</xdr:col>
      <xdr:colOff>428625</xdr:colOff>
      <xdr:row>19</xdr:row>
      <xdr:rowOff>600075</xdr:rowOff>
    </xdr:to>
    <xdr:pic>
      <xdr:nvPicPr>
        <xdr:cNvPr id="6" name="CheckBox3"/>
        <xdr:cNvPicPr preferRelativeResize="1">
          <a:picLocks noChangeAspect="1"/>
        </xdr:cNvPicPr>
      </xdr:nvPicPr>
      <xdr:blipFill>
        <a:blip r:embed="rId4"/>
        <a:stretch>
          <a:fillRect/>
        </a:stretch>
      </xdr:blipFill>
      <xdr:spPr>
        <a:xfrm>
          <a:off x="2838450" y="4105275"/>
          <a:ext cx="4876800" cy="228600"/>
        </a:xfrm>
        <a:prstGeom prst="rect">
          <a:avLst/>
        </a:prstGeom>
        <a:noFill/>
        <a:ln w="9525" cmpd="sng">
          <a:noFill/>
        </a:ln>
      </xdr:spPr>
    </xdr:pic>
    <xdr:clientData/>
  </xdr:twoCellAnchor>
  <xdr:twoCellAnchor editAs="oneCell">
    <xdr:from>
      <xdr:col>9</xdr:col>
      <xdr:colOff>19050</xdr:colOff>
      <xdr:row>22</xdr:row>
      <xdr:rowOff>28575</xdr:rowOff>
    </xdr:from>
    <xdr:to>
      <xdr:col>15</xdr:col>
      <xdr:colOff>352425</xdr:colOff>
      <xdr:row>22</xdr:row>
      <xdr:rowOff>257175</xdr:rowOff>
    </xdr:to>
    <xdr:pic>
      <xdr:nvPicPr>
        <xdr:cNvPr id="7" name="CheckBox4"/>
        <xdr:cNvPicPr preferRelativeResize="1">
          <a:picLocks noChangeAspect="1"/>
        </xdr:cNvPicPr>
      </xdr:nvPicPr>
      <xdr:blipFill>
        <a:blip r:embed="rId5"/>
        <a:stretch>
          <a:fillRect/>
        </a:stretch>
      </xdr:blipFill>
      <xdr:spPr>
        <a:xfrm>
          <a:off x="2838450" y="4733925"/>
          <a:ext cx="4800600" cy="228600"/>
        </a:xfrm>
        <a:prstGeom prst="rect">
          <a:avLst/>
        </a:prstGeom>
        <a:noFill/>
        <a:ln w="9525" cmpd="sng">
          <a:noFill/>
        </a:ln>
      </xdr:spPr>
    </xdr:pic>
    <xdr:clientData/>
  </xdr:twoCellAnchor>
  <xdr:twoCellAnchor editAs="oneCell">
    <xdr:from>
      <xdr:col>9</xdr:col>
      <xdr:colOff>19050</xdr:colOff>
      <xdr:row>22</xdr:row>
      <xdr:rowOff>200025</xdr:rowOff>
    </xdr:from>
    <xdr:to>
      <xdr:col>15</xdr:col>
      <xdr:colOff>409575</xdr:colOff>
      <xdr:row>22</xdr:row>
      <xdr:rowOff>428625</xdr:rowOff>
    </xdr:to>
    <xdr:pic>
      <xdr:nvPicPr>
        <xdr:cNvPr id="8" name="CheckBox5"/>
        <xdr:cNvPicPr preferRelativeResize="1">
          <a:picLocks noChangeAspect="1"/>
        </xdr:cNvPicPr>
      </xdr:nvPicPr>
      <xdr:blipFill>
        <a:blip r:embed="rId6"/>
        <a:stretch>
          <a:fillRect/>
        </a:stretch>
      </xdr:blipFill>
      <xdr:spPr>
        <a:xfrm>
          <a:off x="2838450" y="4905375"/>
          <a:ext cx="4857750" cy="228600"/>
        </a:xfrm>
        <a:prstGeom prst="rect">
          <a:avLst/>
        </a:prstGeom>
        <a:noFill/>
        <a:ln w="9525" cmpd="sng">
          <a:noFill/>
        </a:ln>
      </xdr:spPr>
    </xdr:pic>
    <xdr:clientData/>
  </xdr:twoCellAnchor>
  <xdr:twoCellAnchor editAs="oneCell">
    <xdr:from>
      <xdr:col>9</xdr:col>
      <xdr:colOff>19050</xdr:colOff>
      <xdr:row>22</xdr:row>
      <xdr:rowOff>371475</xdr:rowOff>
    </xdr:from>
    <xdr:to>
      <xdr:col>15</xdr:col>
      <xdr:colOff>428625</xdr:colOff>
      <xdr:row>22</xdr:row>
      <xdr:rowOff>600075</xdr:rowOff>
    </xdr:to>
    <xdr:pic>
      <xdr:nvPicPr>
        <xdr:cNvPr id="9" name="CheckBox6"/>
        <xdr:cNvPicPr preferRelativeResize="1">
          <a:picLocks noChangeAspect="1"/>
        </xdr:cNvPicPr>
      </xdr:nvPicPr>
      <xdr:blipFill>
        <a:blip r:embed="rId7"/>
        <a:stretch>
          <a:fillRect/>
        </a:stretch>
      </xdr:blipFill>
      <xdr:spPr>
        <a:xfrm>
          <a:off x="2838450" y="5076825"/>
          <a:ext cx="4876800" cy="228600"/>
        </a:xfrm>
        <a:prstGeom prst="rect">
          <a:avLst/>
        </a:prstGeom>
        <a:noFill/>
        <a:ln w="9525" cmpd="sng">
          <a:noFill/>
        </a:ln>
      </xdr:spPr>
    </xdr:pic>
    <xdr:clientData/>
  </xdr:twoCellAnchor>
  <xdr:twoCellAnchor editAs="oneCell">
    <xdr:from>
      <xdr:col>9</xdr:col>
      <xdr:colOff>19050</xdr:colOff>
      <xdr:row>24</xdr:row>
      <xdr:rowOff>28575</xdr:rowOff>
    </xdr:from>
    <xdr:to>
      <xdr:col>15</xdr:col>
      <xdr:colOff>352425</xdr:colOff>
      <xdr:row>24</xdr:row>
      <xdr:rowOff>257175</xdr:rowOff>
    </xdr:to>
    <xdr:pic>
      <xdr:nvPicPr>
        <xdr:cNvPr id="10" name="CheckBox7"/>
        <xdr:cNvPicPr preferRelativeResize="1">
          <a:picLocks noChangeAspect="1"/>
        </xdr:cNvPicPr>
      </xdr:nvPicPr>
      <xdr:blipFill>
        <a:blip r:embed="rId8"/>
        <a:stretch>
          <a:fillRect/>
        </a:stretch>
      </xdr:blipFill>
      <xdr:spPr>
        <a:xfrm>
          <a:off x="2838450" y="5534025"/>
          <a:ext cx="4800600" cy="228600"/>
        </a:xfrm>
        <a:prstGeom prst="rect">
          <a:avLst/>
        </a:prstGeom>
        <a:noFill/>
        <a:ln w="9525" cmpd="sng">
          <a:noFill/>
        </a:ln>
      </xdr:spPr>
    </xdr:pic>
    <xdr:clientData/>
  </xdr:twoCellAnchor>
  <xdr:twoCellAnchor editAs="oneCell">
    <xdr:from>
      <xdr:col>9</xdr:col>
      <xdr:colOff>19050</xdr:colOff>
      <xdr:row>24</xdr:row>
      <xdr:rowOff>200025</xdr:rowOff>
    </xdr:from>
    <xdr:to>
      <xdr:col>15</xdr:col>
      <xdr:colOff>409575</xdr:colOff>
      <xdr:row>24</xdr:row>
      <xdr:rowOff>428625</xdr:rowOff>
    </xdr:to>
    <xdr:pic>
      <xdr:nvPicPr>
        <xdr:cNvPr id="11" name="CheckBox8"/>
        <xdr:cNvPicPr preferRelativeResize="1">
          <a:picLocks noChangeAspect="1"/>
        </xdr:cNvPicPr>
      </xdr:nvPicPr>
      <xdr:blipFill>
        <a:blip r:embed="rId9"/>
        <a:stretch>
          <a:fillRect/>
        </a:stretch>
      </xdr:blipFill>
      <xdr:spPr>
        <a:xfrm>
          <a:off x="2838450" y="5705475"/>
          <a:ext cx="4857750" cy="228600"/>
        </a:xfrm>
        <a:prstGeom prst="rect">
          <a:avLst/>
        </a:prstGeom>
        <a:noFill/>
        <a:ln w="9525" cmpd="sng">
          <a:noFill/>
        </a:ln>
      </xdr:spPr>
    </xdr:pic>
    <xdr:clientData/>
  </xdr:twoCellAnchor>
  <xdr:twoCellAnchor editAs="oneCell">
    <xdr:from>
      <xdr:col>9</xdr:col>
      <xdr:colOff>19050</xdr:colOff>
      <xdr:row>24</xdr:row>
      <xdr:rowOff>371475</xdr:rowOff>
    </xdr:from>
    <xdr:to>
      <xdr:col>15</xdr:col>
      <xdr:colOff>428625</xdr:colOff>
      <xdr:row>24</xdr:row>
      <xdr:rowOff>600075</xdr:rowOff>
    </xdr:to>
    <xdr:pic>
      <xdr:nvPicPr>
        <xdr:cNvPr id="12" name="CheckBox9"/>
        <xdr:cNvPicPr preferRelativeResize="1">
          <a:picLocks noChangeAspect="1"/>
        </xdr:cNvPicPr>
      </xdr:nvPicPr>
      <xdr:blipFill>
        <a:blip r:embed="rId10"/>
        <a:stretch>
          <a:fillRect/>
        </a:stretch>
      </xdr:blipFill>
      <xdr:spPr>
        <a:xfrm>
          <a:off x="2838450" y="5876925"/>
          <a:ext cx="4876800" cy="228600"/>
        </a:xfrm>
        <a:prstGeom prst="rect">
          <a:avLst/>
        </a:prstGeom>
        <a:noFill/>
        <a:ln w="9525" cmpd="sng">
          <a:noFill/>
        </a:ln>
      </xdr:spPr>
    </xdr:pic>
    <xdr:clientData/>
  </xdr:twoCellAnchor>
  <xdr:twoCellAnchor editAs="oneCell">
    <xdr:from>
      <xdr:col>9</xdr:col>
      <xdr:colOff>19050</xdr:colOff>
      <xdr:row>24</xdr:row>
      <xdr:rowOff>542925</xdr:rowOff>
    </xdr:from>
    <xdr:to>
      <xdr:col>15</xdr:col>
      <xdr:colOff>428625</xdr:colOff>
      <xdr:row>25</xdr:row>
      <xdr:rowOff>9525</xdr:rowOff>
    </xdr:to>
    <xdr:pic>
      <xdr:nvPicPr>
        <xdr:cNvPr id="13" name="CheckBox10"/>
        <xdr:cNvPicPr preferRelativeResize="1">
          <a:picLocks noChangeAspect="1"/>
        </xdr:cNvPicPr>
      </xdr:nvPicPr>
      <xdr:blipFill>
        <a:blip r:embed="rId11"/>
        <a:stretch>
          <a:fillRect/>
        </a:stretch>
      </xdr:blipFill>
      <xdr:spPr>
        <a:xfrm>
          <a:off x="2838450" y="6048375"/>
          <a:ext cx="4876800" cy="228600"/>
        </a:xfrm>
        <a:prstGeom prst="rect">
          <a:avLst/>
        </a:prstGeom>
        <a:noFill/>
        <a:ln w="9525" cmpd="sng">
          <a:noFill/>
        </a:ln>
      </xdr:spPr>
    </xdr:pic>
    <xdr:clientData/>
  </xdr:twoCellAnchor>
  <xdr:twoCellAnchor editAs="oneCell">
    <xdr:from>
      <xdr:col>9</xdr:col>
      <xdr:colOff>19050</xdr:colOff>
      <xdr:row>27</xdr:row>
      <xdr:rowOff>28575</xdr:rowOff>
    </xdr:from>
    <xdr:to>
      <xdr:col>15</xdr:col>
      <xdr:colOff>352425</xdr:colOff>
      <xdr:row>27</xdr:row>
      <xdr:rowOff>257175</xdr:rowOff>
    </xdr:to>
    <xdr:pic>
      <xdr:nvPicPr>
        <xdr:cNvPr id="14" name="CheckBox11"/>
        <xdr:cNvPicPr preferRelativeResize="1">
          <a:picLocks noChangeAspect="1"/>
        </xdr:cNvPicPr>
      </xdr:nvPicPr>
      <xdr:blipFill>
        <a:blip r:embed="rId12"/>
        <a:stretch>
          <a:fillRect/>
        </a:stretch>
      </xdr:blipFill>
      <xdr:spPr>
        <a:xfrm>
          <a:off x="2838450" y="6629400"/>
          <a:ext cx="4800600" cy="228600"/>
        </a:xfrm>
        <a:prstGeom prst="rect">
          <a:avLst/>
        </a:prstGeom>
        <a:noFill/>
        <a:ln w="9525" cmpd="sng">
          <a:noFill/>
        </a:ln>
      </xdr:spPr>
    </xdr:pic>
    <xdr:clientData/>
  </xdr:twoCellAnchor>
  <xdr:twoCellAnchor editAs="oneCell">
    <xdr:from>
      <xdr:col>9</xdr:col>
      <xdr:colOff>19050</xdr:colOff>
      <xdr:row>27</xdr:row>
      <xdr:rowOff>200025</xdr:rowOff>
    </xdr:from>
    <xdr:to>
      <xdr:col>15</xdr:col>
      <xdr:colOff>409575</xdr:colOff>
      <xdr:row>27</xdr:row>
      <xdr:rowOff>428625</xdr:rowOff>
    </xdr:to>
    <xdr:pic>
      <xdr:nvPicPr>
        <xdr:cNvPr id="15" name="CheckBox12"/>
        <xdr:cNvPicPr preferRelativeResize="1">
          <a:picLocks noChangeAspect="1"/>
        </xdr:cNvPicPr>
      </xdr:nvPicPr>
      <xdr:blipFill>
        <a:blip r:embed="rId13"/>
        <a:stretch>
          <a:fillRect/>
        </a:stretch>
      </xdr:blipFill>
      <xdr:spPr>
        <a:xfrm>
          <a:off x="2838450" y="6800850"/>
          <a:ext cx="4857750" cy="228600"/>
        </a:xfrm>
        <a:prstGeom prst="rect">
          <a:avLst/>
        </a:prstGeom>
        <a:noFill/>
        <a:ln w="9525" cmpd="sng">
          <a:noFill/>
        </a:ln>
      </xdr:spPr>
    </xdr:pic>
    <xdr:clientData/>
  </xdr:twoCellAnchor>
  <xdr:twoCellAnchor editAs="oneCell">
    <xdr:from>
      <xdr:col>9</xdr:col>
      <xdr:colOff>19050</xdr:colOff>
      <xdr:row>37</xdr:row>
      <xdr:rowOff>28575</xdr:rowOff>
    </xdr:from>
    <xdr:to>
      <xdr:col>15</xdr:col>
      <xdr:colOff>180975</xdr:colOff>
      <xdr:row>37</xdr:row>
      <xdr:rowOff>257175</xdr:rowOff>
    </xdr:to>
    <xdr:pic>
      <xdr:nvPicPr>
        <xdr:cNvPr id="16" name="CheckBox13"/>
        <xdr:cNvPicPr preferRelativeResize="1">
          <a:picLocks noChangeAspect="1"/>
        </xdr:cNvPicPr>
      </xdr:nvPicPr>
      <xdr:blipFill>
        <a:blip r:embed="rId14"/>
        <a:stretch>
          <a:fillRect/>
        </a:stretch>
      </xdr:blipFill>
      <xdr:spPr>
        <a:xfrm>
          <a:off x="2838450" y="8343900"/>
          <a:ext cx="4629150" cy="228600"/>
        </a:xfrm>
        <a:prstGeom prst="rect">
          <a:avLst/>
        </a:prstGeom>
        <a:noFill/>
        <a:ln w="9525" cmpd="sng">
          <a:noFill/>
        </a:ln>
      </xdr:spPr>
    </xdr:pic>
    <xdr:clientData/>
  </xdr:twoCellAnchor>
  <xdr:twoCellAnchor editAs="oneCell">
    <xdr:from>
      <xdr:col>9</xdr:col>
      <xdr:colOff>19050</xdr:colOff>
      <xdr:row>37</xdr:row>
      <xdr:rowOff>209550</xdr:rowOff>
    </xdr:from>
    <xdr:to>
      <xdr:col>15</xdr:col>
      <xdr:colOff>209550</xdr:colOff>
      <xdr:row>37</xdr:row>
      <xdr:rowOff>438150</xdr:rowOff>
    </xdr:to>
    <xdr:pic>
      <xdr:nvPicPr>
        <xdr:cNvPr id="17" name="CheckBox14"/>
        <xdr:cNvPicPr preferRelativeResize="1">
          <a:picLocks noChangeAspect="1"/>
        </xdr:cNvPicPr>
      </xdr:nvPicPr>
      <xdr:blipFill>
        <a:blip r:embed="rId15"/>
        <a:stretch>
          <a:fillRect/>
        </a:stretch>
      </xdr:blipFill>
      <xdr:spPr>
        <a:xfrm>
          <a:off x="2838450" y="8524875"/>
          <a:ext cx="4657725" cy="228600"/>
        </a:xfrm>
        <a:prstGeom prst="rect">
          <a:avLst/>
        </a:prstGeom>
        <a:noFill/>
        <a:ln w="9525" cmpd="sng">
          <a:noFill/>
        </a:ln>
      </xdr:spPr>
    </xdr:pic>
    <xdr:clientData/>
  </xdr:twoCellAnchor>
  <xdr:twoCellAnchor editAs="oneCell">
    <xdr:from>
      <xdr:col>9</xdr:col>
      <xdr:colOff>19050</xdr:colOff>
      <xdr:row>37</xdr:row>
      <xdr:rowOff>400050</xdr:rowOff>
    </xdr:from>
    <xdr:to>
      <xdr:col>15</xdr:col>
      <xdr:colOff>209550</xdr:colOff>
      <xdr:row>37</xdr:row>
      <xdr:rowOff>628650</xdr:rowOff>
    </xdr:to>
    <xdr:pic>
      <xdr:nvPicPr>
        <xdr:cNvPr id="18" name="CheckBox15"/>
        <xdr:cNvPicPr preferRelativeResize="1">
          <a:picLocks noChangeAspect="1"/>
        </xdr:cNvPicPr>
      </xdr:nvPicPr>
      <xdr:blipFill>
        <a:blip r:embed="rId16"/>
        <a:stretch>
          <a:fillRect/>
        </a:stretch>
      </xdr:blipFill>
      <xdr:spPr>
        <a:xfrm>
          <a:off x="2838450" y="8715375"/>
          <a:ext cx="4657725" cy="228600"/>
        </a:xfrm>
        <a:prstGeom prst="rect">
          <a:avLst/>
        </a:prstGeom>
        <a:noFill/>
        <a:ln w="9525" cmpd="sng">
          <a:noFill/>
        </a:ln>
      </xdr:spPr>
    </xdr:pic>
    <xdr:clientData/>
  </xdr:twoCellAnchor>
  <xdr:twoCellAnchor editAs="oneCell">
    <xdr:from>
      <xdr:col>9</xdr:col>
      <xdr:colOff>19050</xdr:colOff>
      <xdr:row>37</xdr:row>
      <xdr:rowOff>571500</xdr:rowOff>
    </xdr:from>
    <xdr:to>
      <xdr:col>15</xdr:col>
      <xdr:colOff>209550</xdr:colOff>
      <xdr:row>37</xdr:row>
      <xdr:rowOff>800100</xdr:rowOff>
    </xdr:to>
    <xdr:pic>
      <xdr:nvPicPr>
        <xdr:cNvPr id="19" name="CheckBox16"/>
        <xdr:cNvPicPr preferRelativeResize="1">
          <a:picLocks noChangeAspect="1"/>
        </xdr:cNvPicPr>
      </xdr:nvPicPr>
      <xdr:blipFill>
        <a:blip r:embed="rId17"/>
        <a:stretch>
          <a:fillRect/>
        </a:stretch>
      </xdr:blipFill>
      <xdr:spPr>
        <a:xfrm>
          <a:off x="2838450" y="8886825"/>
          <a:ext cx="4657725" cy="228600"/>
        </a:xfrm>
        <a:prstGeom prst="rect">
          <a:avLst/>
        </a:prstGeom>
        <a:noFill/>
        <a:ln w="9525" cmpd="sng">
          <a:noFill/>
        </a:ln>
      </xdr:spPr>
    </xdr:pic>
    <xdr:clientData/>
  </xdr:twoCellAnchor>
  <xdr:twoCellAnchor editAs="oneCell">
    <xdr:from>
      <xdr:col>9</xdr:col>
      <xdr:colOff>19050</xdr:colOff>
      <xdr:row>37</xdr:row>
      <xdr:rowOff>742950</xdr:rowOff>
    </xdr:from>
    <xdr:to>
      <xdr:col>15</xdr:col>
      <xdr:colOff>209550</xdr:colOff>
      <xdr:row>37</xdr:row>
      <xdr:rowOff>971550</xdr:rowOff>
    </xdr:to>
    <xdr:pic>
      <xdr:nvPicPr>
        <xdr:cNvPr id="20" name="CheckBox17"/>
        <xdr:cNvPicPr preferRelativeResize="1">
          <a:picLocks noChangeAspect="1"/>
        </xdr:cNvPicPr>
      </xdr:nvPicPr>
      <xdr:blipFill>
        <a:blip r:embed="rId18"/>
        <a:stretch>
          <a:fillRect/>
        </a:stretch>
      </xdr:blipFill>
      <xdr:spPr>
        <a:xfrm>
          <a:off x="2838450" y="9058275"/>
          <a:ext cx="4657725" cy="228600"/>
        </a:xfrm>
        <a:prstGeom prst="rect">
          <a:avLst/>
        </a:prstGeom>
        <a:noFill/>
        <a:ln w="9525" cmpd="sng">
          <a:noFill/>
        </a:ln>
      </xdr:spPr>
    </xdr:pic>
    <xdr:clientData/>
  </xdr:twoCellAnchor>
  <xdr:twoCellAnchor editAs="oneCell">
    <xdr:from>
      <xdr:col>9</xdr:col>
      <xdr:colOff>19050</xdr:colOff>
      <xdr:row>46</xdr:row>
      <xdr:rowOff>28575</xdr:rowOff>
    </xdr:from>
    <xdr:to>
      <xdr:col>15</xdr:col>
      <xdr:colOff>352425</xdr:colOff>
      <xdr:row>46</xdr:row>
      <xdr:rowOff>257175</xdr:rowOff>
    </xdr:to>
    <xdr:pic>
      <xdr:nvPicPr>
        <xdr:cNvPr id="21" name="CheckBox18"/>
        <xdr:cNvPicPr preferRelativeResize="1">
          <a:picLocks noChangeAspect="1"/>
        </xdr:cNvPicPr>
      </xdr:nvPicPr>
      <xdr:blipFill>
        <a:blip r:embed="rId19"/>
        <a:stretch>
          <a:fillRect/>
        </a:stretch>
      </xdr:blipFill>
      <xdr:spPr>
        <a:xfrm>
          <a:off x="2838450" y="10267950"/>
          <a:ext cx="4800600" cy="228600"/>
        </a:xfrm>
        <a:prstGeom prst="rect">
          <a:avLst/>
        </a:prstGeom>
        <a:noFill/>
        <a:ln w="9525" cmpd="sng">
          <a:noFill/>
        </a:ln>
      </xdr:spPr>
    </xdr:pic>
    <xdr:clientData/>
  </xdr:twoCellAnchor>
  <xdr:twoCellAnchor editAs="oneCell">
    <xdr:from>
      <xdr:col>9</xdr:col>
      <xdr:colOff>19050</xdr:colOff>
      <xdr:row>46</xdr:row>
      <xdr:rowOff>200025</xdr:rowOff>
    </xdr:from>
    <xdr:to>
      <xdr:col>15</xdr:col>
      <xdr:colOff>409575</xdr:colOff>
      <xdr:row>46</xdr:row>
      <xdr:rowOff>447675</xdr:rowOff>
    </xdr:to>
    <xdr:pic>
      <xdr:nvPicPr>
        <xdr:cNvPr id="22" name="CheckBox19"/>
        <xdr:cNvPicPr preferRelativeResize="1">
          <a:picLocks noChangeAspect="1"/>
        </xdr:cNvPicPr>
      </xdr:nvPicPr>
      <xdr:blipFill>
        <a:blip r:embed="rId20"/>
        <a:stretch>
          <a:fillRect/>
        </a:stretch>
      </xdr:blipFill>
      <xdr:spPr>
        <a:xfrm>
          <a:off x="2838450" y="10439400"/>
          <a:ext cx="4857750" cy="247650"/>
        </a:xfrm>
        <a:prstGeom prst="rect">
          <a:avLst/>
        </a:prstGeom>
        <a:noFill/>
        <a:ln w="9525" cmpd="sng">
          <a:noFill/>
        </a:ln>
      </xdr:spPr>
    </xdr:pic>
    <xdr:clientData/>
  </xdr:twoCellAnchor>
  <xdr:twoCellAnchor editAs="oneCell">
    <xdr:from>
      <xdr:col>9</xdr:col>
      <xdr:colOff>19050</xdr:colOff>
      <xdr:row>46</xdr:row>
      <xdr:rowOff>371475</xdr:rowOff>
    </xdr:from>
    <xdr:to>
      <xdr:col>15</xdr:col>
      <xdr:colOff>447675</xdr:colOff>
      <xdr:row>46</xdr:row>
      <xdr:rowOff>600075</xdr:rowOff>
    </xdr:to>
    <xdr:pic>
      <xdr:nvPicPr>
        <xdr:cNvPr id="23" name="CheckBox20"/>
        <xdr:cNvPicPr preferRelativeResize="1">
          <a:picLocks noChangeAspect="1"/>
        </xdr:cNvPicPr>
      </xdr:nvPicPr>
      <xdr:blipFill>
        <a:blip r:embed="rId21"/>
        <a:stretch>
          <a:fillRect/>
        </a:stretch>
      </xdr:blipFill>
      <xdr:spPr>
        <a:xfrm>
          <a:off x="2838450" y="10610850"/>
          <a:ext cx="4895850" cy="228600"/>
        </a:xfrm>
        <a:prstGeom prst="rect">
          <a:avLst/>
        </a:prstGeom>
        <a:noFill/>
        <a:ln w="9525" cmpd="sng">
          <a:noFill/>
        </a:ln>
      </xdr:spPr>
    </xdr:pic>
    <xdr:clientData/>
  </xdr:twoCellAnchor>
  <xdr:twoCellAnchor editAs="oneCell">
    <xdr:from>
      <xdr:col>9</xdr:col>
      <xdr:colOff>19050</xdr:colOff>
      <xdr:row>46</xdr:row>
      <xdr:rowOff>542925</xdr:rowOff>
    </xdr:from>
    <xdr:to>
      <xdr:col>15</xdr:col>
      <xdr:colOff>428625</xdr:colOff>
      <xdr:row>47</xdr:row>
      <xdr:rowOff>9525</xdr:rowOff>
    </xdr:to>
    <xdr:pic>
      <xdr:nvPicPr>
        <xdr:cNvPr id="24" name="CheckBox21"/>
        <xdr:cNvPicPr preferRelativeResize="1">
          <a:picLocks noChangeAspect="1"/>
        </xdr:cNvPicPr>
      </xdr:nvPicPr>
      <xdr:blipFill>
        <a:blip r:embed="rId22"/>
        <a:stretch>
          <a:fillRect/>
        </a:stretch>
      </xdr:blipFill>
      <xdr:spPr>
        <a:xfrm>
          <a:off x="2838450" y="10782300"/>
          <a:ext cx="4876800" cy="228600"/>
        </a:xfrm>
        <a:prstGeom prst="rect">
          <a:avLst/>
        </a:prstGeom>
        <a:noFill/>
        <a:ln w="9525" cmpd="sng">
          <a:noFill/>
        </a:ln>
      </xdr:spPr>
    </xdr:pic>
    <xdr:clientData/>
  </xdr:twoCellAnchor>
  <xdr:twoCellAnchor editAs="oneCell">
    <xdr:from>
      <xdr:col>9</xdr:col>
      <xdr:colOff>19050</xdr:colOff>
      <xdr:row>48</xdr:row>
      <xdr:rowOff>28575</xdr:rowOff>
    </xdr:from>
    <xdr:to>
      <xdr:col>15</xdr:col>
      <xdr:colOff>352425</xdr:colOff>
      <xdr:row>48</xdr:row>
      <xdr:rowOff>257175</xdr:rowOff>
    </xdr:to>
    <xdr:pic>
      <xdr:nvPicPr>
        <xdr:cNvPr id="25" name="CheckBox22"/>
        <xdr:cNvPicPr preferRelativeResize="1">
          <a:picLocks noChangeAspect="1"/>
        </xdr:cNvPicPr>
      </xdr:nvPicPr>
      <xdr:blipFill>
        <a:blip r:embed="rId23"/>
        <a:stretch>
          <a:fillRect/>
        </a:stretch>
      </xdr:blipFill>
      <xdr:spPr>
        <a:xfrm>
          <a:off x="2838450" y="11191875"/>
          <a:ext cx="4800600" cy="228600"/>
        </a:xfrm>
        <a:prstGeom prst="rect">
          <a:avLst/>
        </a:prstGeom>
        <a:noFill/>
        <a:ln w="9525" cmpd="sng">
          <a:noFill/>
        </a:ln>
      </xdr:spPr>
    </xdr:pic>
    <xdr:clientData/>
  </xdr:twoCellAnchor>
  <xdr:twoCellAnchor editAs="oneCell">
    <xdr:from>
      <xdr:col>9</xdr:col>
      <xdr:colOff>19050</xdr:colOff>
      <xdr:row>48</xdr:row>
      <xdr:rowOff>200025</xdr:rowOff>
    </xdr:from>
    <xdr:to>
      <xdr:col>15</xdr:col>
      <xdr:colOff>409575</xdr:colOff>
      <xdr:row>48</xdr:row>
      <xdr:rowOff>428625</xdr:rowOff>
    </xdr:to>
    <xdr:pic>
      <xdr:nvPicPr>
        <xdr:cNvPr id="26" name="CheckBox23"/>
        <xdr:cNvPicPr preferRelativeResize="1">
          <a:picLocks noChangeAspect="1"/>
        </xdr:cNvPicPr>
      </xdr:nvPicPr>
      <xdr:blipFill>
        <a:blip r:embed="rId24"/>
        <a:stretch>
          <a:fillRect/>
        </a:stretch>
      </xdr:blipFill>
      <xdr:spPr>
        <a:xfrm>
          <a:off x="2838450" y="11363325"/>
          <a:ext cx="4857750" cy="228600"/>
        </a:xfrm>
        <a:prstGeom prst="rect">
          <a:avLst/>
        </a:prstGeom>
        <a:noFill/>
        <a:ln w="9525" cmpd="sng">
          <a:noFill/>
        </a:ln>
      </xdr:spPr>
    </xdr:pic>
    <xdr:clientData/>
  </xdr:twoCellAnchor>
  <xdr:twoCellAnchor editAs="oneCell">
    <xdr:from>
      <xdr:col>9</xdr:col>
      <xdr:colOff>19050</xdr:colOff>
      <xdr:row>48</xdr:row>
      <xdr:rowOff>371475</xdr:rowOff>
    </xdr:from>
    <xdr:to>
      <xdr:col>15</xdr:col>
      <xdr:colOff>428625</xdr:colOff>
      <xdr:row>48</xdr:row>
      <xdr:rowOff>600075</xdr:rowOff>
    </xdr:to>
    <xdr:pic>
      <xdr:nvPicPr>
        <xdr:cNvPr id="27" name="CheckBox24"/>
        <xdr:cNvPicPr preferRelativeResize="1">
          <a:picLocks noChangeAspect="1"/>
        </xdr:cNvPicPr>
      </xdr:nvPicPr>
      <xdr:blipFill>
        <a:blip r:embed="rId25"/>
        <a:stretch>
          <a:fillRect/>
        </a:stretch>
      </xdr:blipFill>
      <xdr:spPr>
        <a:xfrm>
          <a:off x="2838450" y="11534775"/>
          <a:ext cx="4876800" cy="228600"/>
        </a:xfrm>
        <a:prstGeom prst="rect">
          <a:avLst/>
        </a:prstGeom>
        <a:noFill/>
        <a:ln w="9525" cmpd="sng">
          <a:noFill/>
        </a:ln>
      </xdr:spPr>
    </xdr:pic>
    <xdr:clientData/>
  </xdr:twoCellAnchor>
  <xdr:twoCellAnchor editAs="oneCell">
    <xdr:from>
      <xdr:col>9</xdr:col>
      <xdr:colOff>19050</xdr:colOff>
      <xdr:row>50</xdr:row>
      <xdr:rowOff>28575</xdr:rowOff>
    </xdr:from>
    <xdr:to>
      <xdr:col>15</xdr:col>
      <xdr:colOff>352425</xdr:colOff>
      <xdr:row>50</xdr:row>
      <xdr:rowOff>257175</xdr:rowOff>
    </xdr:to>
    <xdr:pic>
      <xdr:nvPicPr>
        <xdr:cNvPr id="28" name="CheckBox25"/>
        <xdr:cNvPicPr preferRelativeResize="1">
          <a:picLocks noChangeAspect="1"/>
        </xdr:cNvPicPr>
      </xdr:nvPicPr>
      <xdr:blipFill>
        <a:blip r:embed="rId26"/>
        <a:stretch>
          <a:fillRect/>
        </a:stretch>
      </xdr:blipFill>
      <xdr:spPr>
        <a:xfrm>
          <a:off x="2838450" y="11963400"/>
          <a:ext cx="4800600" cy="228600"/>
        </a:xfrm>
        <a:prstGeom prst="rect">
          <a:avLst/>
        </a:prstGeom>
        <a:noFill/>
        <a:ln w="9525" cmpd="sng">
          <a:noFill/>
        </a:ln>
      </xdr:spPr>
    </xdr:pic>
    <xdr:clientData/>
  </xdr:twoCellAnchor>
  <xdr:twoCellAnchor editAs="oneCell">
    <xdr:from>
      <xdr:col>9</xdr:col>
      <xdr:colOff>19050</xdr:colOff>
      <xdr:row>50</xdr:row>
      <xdr:rowOff>200025</xdr:rowOff>
    </xdr:from>
    <xdr:to>
      <xdr:col>15</xdr:col>
      <xdr:colOff>409575</xdr:colOff>
      <xdr:row>50</xdr:row>
      <xdr:rowOff>428625</xdr:rowOff>
    </xdr:to>
    <xdr:pic>
      <xdr:nvPicPr>
        <xdr:cNvPr id="29" name="CheckBox26"/>
        <xdr:cNvPicPr preferRelativeResize="1">
          <a:picLocks noChangeAspect="1"/>
        </xdr:cNvPicPr>
      </xdr:nvPicPr>
      <xdr:blipFill>
        <a:blip r:embed="rId27"/>
        <a:stretch>
          <a:fillRect/>
        </a:stretch>
      </xdr:blipFill>
      <xdr:spPr>
        <a:xfrm>
          <a:off x="2838450" y="12134850"/>
          <a:ext cx="4857750" cy="228600"/>
        </a:xfrm>
        <a:prstGeom prst="rect">
          <a:avLst/>
        </a:prstGeom>
        <a:noFill/>
        <a:ln w="9525" cmpd="sng">
          <a:noFill/>
        </a:ln>
      </xdr:spPr>
    </xdr:pic>
    <xdr:clientData/>
  </xdr:twoCellAnchor>
  <xdr:twoCellAnchor editAs="oneCell">
    <xdr:from>
      <xdr:col>9</xdr:col>
      <xdr:colOff>19050</xdr:colOff>
      <xdr:row>50</xdr:row>
      <xdr:rowOff>371475</xdr:rowOff>
    </xdr:from>
    <xdr:to>
      <xdr:col>15</xdr:col>
      <xdr:colOff>428625</xdr:colOff>
      <xdr:row>50</xdr:row>
      <xdr:rowOff>600075</xdr:rowOff>
    </xdr:to>
    <xdr:pic>
      <xdr:nvPicPr>
        <xdr:cNvPr id="30" name="CheckBox27"/>
        <xdr:cNvPicPr preferRelativeResize="1">
          <a:picLocks noChangeAspect="1"/>
        </xdr:cNvPicPr>
      </xdr:nvPicPr>
      <xdr:blipFill>
        <a:blip r:embed="rId28"/>
        <a:stretch>
          <a:fillRect/>
        </a:stretch>
      </xdr:blipFill>
      <xdr:spPr>
        <a:xfrm>
          <a:off x="2838450" y="12306300"/>
          <a:ext cx="4876800" cy="228600"/>
        </a:xfrm>
        <a:prstGeom prst="rect">
          <a:avLst/>
        </a:prstGeom>
        <a:noFill/>
        <a:ln w="9525" cmpd="sng">
          <a:noFill/>
        </a:ln>
      </xdr:spPr>
    </xdr:pic>
    <xdr:clientData/>
  </xdr:twoCellAnchor>
  <xdr:twoCellAnchor editAs="oneCell">
    <xdr:from>
      <xdr:col>9</xdr:col>
      <xdr:colOff>19050</xdr:colOff>
      <xdr:row>68</xdr:row>
      <xdr:rowOff>28575</xdr:rowOff>
    </xdr:from>
    <xdr:to>
      <xdr:col>15</xdr:col>
      <xdr:colOff>171450</xdr:colOff>
      <xdr:row>68</xdr:row>
      <xdr:rowOff>257175</xdr:rowOff>
    </xdr:to>
    <xdr:pic>
      <xdr:nvPicPr>
        <xdr:cNvPr id="31" name="CheckBox28"/>
        <xdr:cNvPicPr preferRelativeResize="1">
          <a:picLocks noChangeAspect="0"/>
        </xdr:cNvPicPr>
      </xdr:nvPicPr>
      <xdr:blipFill>
        <a:blip r:embed="rId29"/>
        <a:stretch>
          <a:fillRect/>
        </a:stretch>
      </xdr:blipFill>
      <xdr:spPr>
        <a:xfrm>
          <a:off x="2838450" y="15449550"/>
          <a:ext cx="4619625" cy="228600"/>
        </a:xfrm>
        <a:prstGeom prst="rect">
          <a:avLst/>
        </a:prstGeom>
        <a:noFill/>
        <a:ln w="9525" cmpd="sng">
          <a:noFill/>
        </a:ln>
      </xdr:spPr>
    </xdr:pic>
    <xdr:clientData/>
  </xdr:twoCellAnchor>
  <xdr:twoCellAnchor editAs="oneCell">
    <xdr:from>
      <xdr:col>9</xdr:col>
      <xdr:colOff>19050</xdr:colOff>
      <xdr:row>68</xdr:row>
      <xdr:rowOff>209550</xdr:rowOff>
    </xdr:from>
    <xdr:to>
      <xdr:col>15</xdr:col>
      <xdr:colOff>209550</xdr:colOff>
      <xdr:row>68</xdr:row>
      <xdr:rowOff>438150</xdr:rowOff>
    </xdr:to>
    <xdr:pic>
      <xdr:nvPicPr>
        <xdr:cNvPr id="32" name="CheckBox29"/>
        <xdr:cNvPicPr preferRelativeResize="1">
          <a:picLocks noChangeAspect="1"/>
        </xdr:cNvPicPr>
      </xdr:nvPicPr>
      <xdr:blipFill>
        <a:blip r:embed="rId30"/>
        <a:stretch>
          <a:fillRect/>
        </a:stretch>
      </xdr:blipFill>
      <xdr:spPr>
        <a:xfrm>
          <a:off x="2838450" y="15630525"/>
          <a:ext cx="4657725" cy="228600"/>
        </a:xfrm>
        <a:prstGeom prst="rect">
          <a:avLst/>
        </a:prstGeom>
        <a:noFill/>
        <a:ln w="9525" cmpd="sng">
          <a:noFill/>
        </a:ln>
      </xdr:spPr>
    </xdr:pic>
    <xdr:clientData/>
  </xdr:twoCellAnchor>
  <xdr:twoCellAnchor editAs="oneCell">
    <xdr:from>
      <xdr:col>9</xdr:col>
      <xdr:colOff>19050</xdr:colOff>
      <xdr:row>68</xdr:row>
      <xdr:rowOff>400050</xdr:rowOff>
    </xdr:from>
    <xdr:to>
      <xdr:col>15</xdr:col>
      <xdr:colOff>209550</xdr:colOff>
      <xdr:row>68</xdr:row>
      <xdr:rowOff>628650</xdr:rowOff>
    </xdr:to>
    <xdr:pic>
      <xdr:nvPicPr>
        <xdr:cNvPr id="33" name="CheckBox30"/>
        <xdr:cNvPicPr preferRelativeResize="1">
          <a:picLocks noChangeAspect="1"/>
        </xdr:cNvPicPr>
      </xdr:nvPicPr>
      <xdr:blipFill>
        <a:blip r:embed="rId31"/>
        <a:stretch>
          <a:fillRect/>
        </a:stretch>
      </xdr:blipFill>
      <xdr:spPr>
        <a:xfrm>
          <a:off x="2838450" y="15821025"/>
          <a:ext cx="4657725" cy="228600"/>
        </a:xfrm>
        <a:prstGeom prst="rect">
          <a:avLst/>
        </a:prstGeom>
        <a:noFill/>
        <a:ln w="9525" cmpd="sng">
          <a:noFill/>
        </a:ln>
      </xdr:spPr>
    </xdr:pic>
    <xdr:clientData/>
  </xdr:twoCellAnchor>
  <xdr:twoCellAnchor editAs="oneCell">
    <xdr:from>
      <xdr:col>9</xdr:col>
      <xdr:colOff>19050</xdr:colOff>
      <xdr:row>68</xdr:row>
      <xdr:rowOff>571500</xdr:rowOff>
    </xdr:from>
    <xdr:to>
      <xdr:col>15</xdr:col>
      <xdr:colOff>209550</xdr:colOff>
      <xdr:row>68</xdr:row>
      <xdr:rowOff>800100</xdr:rowOff>
    </xdr:to>
    <xdr:pic>
      <xdr:nvPicPr>
        <xdr:cNvPr id="34" name="CheckBox31"/>
        <xdr:cNvPicPr preferRelativeResize="1">
          <a:picLocks noChangeAspect="0"/>
        </xdr:cNvPicPr>
      </xdr:nvPicPr>
      <xdr:blipFill>
        <a:blip r:embed="rId32"/>
        <a:stretch>
          <a:fillRect/>
        </a:stretch>
      </xdr:blipFill>
      <xdr:spPr>
        <a:xfrm>
          <a:off x="2838450" y="15992475"/>
          <a:ext cx="4657725" cy="228600"/>
        </a:xfrm>
        <a:prstGeom prst="rect">
          <a:avLst/>
        </a:prstGeom>
        <a:noFill/>
        <a:ln w="9525" cmpd="sng">
          <a:noFill/>
        </a:ln>
      </xdr:spPr>
    </xdr:pic>
    <xdr:clientData/>
  </xdr:twoCellAnchor>
  <xdr:twoCellAnchor editAs="oneCell">
    <xdr:from>
      <xdr:col>9</xdr:col>
      <xdr:colOff>19050</xdr:colOff>
      <xdr:row>68</xdr:row>
      <xdr:rowOff>742950</xdr:rowOff>
    </xdr:from>
    <xdr:to>
      <xdr:col>15</xdr:col>
      <xdr:colOff>209550</xdr:colOff>
      <xdr:row>68</xdr:row>
      <xdr:rowOff>971550</xdr:rowOff>
    </xdr:to>
    <xdr:pic>
      <xdr:nvPicPr>
        <xdr:cNvPr id="35" name="CheckBox32"/>
        <xdr:cNvPicPr preferRelativeResize="1">
          <a:picLocks noChangeAspect="0"/>
        </xdr:cNvPicPr>
      </xdr:nvPicPr>
      <xdr:blipFill>
        <a:blip r:embed="rId33"/>
        <a:stretch>
          <a:fillRect/>
        </a:stretch>
      </xdr:blipFill>
      <xdr:spPr>
        <a:xfrm>
          <a:off x="2838450" y="16163925"/>
          <a:ext cx="4657725" cy="228600"/>
        </a:xfrm>
        <a:prstGeom prst="rect">
          <a:avLst/>
        </a:prstGeom>
        <a:noFill/>
        <a:ln w="9525" cmpd="sng">
          <a:noFill/>
        </a:ln>
      </xdr:spPr>
    </xdr:pic>
    <xdr:clientData/>
  </xdr:twoCellAnchor>
  <xdr:twoCellAnchor editAs="oneCell">
    <xdr:from>
      <xdr:col>9</xdr:col>
      <xdr:colOff>19050</xdr:colOff>
      <xdr:row>68</xdr:row>
      <xdr:rowOff>914400</xdr:rowOff>
    </xdr:from>
    <xdr:to>
      <xdr:col>15</xdr:col>
      <xdr:colOff>209550</xdr:colOff>
      <xdr:row>69</xdr:row>
      <xdr:rowOff>9525</xdr:rowOff>
    </xdr:to>
    <xdr:pic>
      <xdr:nvPicPr>
        <xdr:cNvPr id="36" name="CheckBox33"/>
        <xdr:cNvPicPr preferRelativeResize="1">
          <a:picLocks noChangeAspect="1"/>
        </xdr:cNvPicPr>
      </xdr:nvPicPr>
      <xdr:blipFill>
        <a:blip r:embed="rId34"/>
        <a:stretch>
          <a:fillRect/>
        </a:stretch>
      </xdr:blipFill>
      <xdr:spPr>
        <a:xfrm>
          <a:off x="2838450" y="16335375"/>
          <a:ext cx="4657725" cy="228600"/>
        </a:xfrm>
        <a:prstGeom prst="rect">
          <a:avLst/>
        </a:prstGeom>
        <a:noFill/>
        <a:ln w="9525" cmpd="sng">
          <a:noFill/>
        </a:ln>
      </xdr:spPr>
    </xdr:pic>
    <xdr:clientData/>
  </xdr:twoCellAnchor>
  <xdr:twoCellAnchor editAs="oneCell">
    <xdr:from>
      <xdr:col>9</xdr:col>
      <xdr:colOff>19050</xdr:colOff>
      <xdr:row>70</xdr:row>
      <xdr:rowOff>28575</xdr:rowOff>
    </xdr:from>
    <xdr:to>
      <xdr:col>15</xdr:col>
      <xdr:colOff>352425</xdr:colOff>
      <xdr:row>70</xdr:row>
      <xdr:rowOff>257175</xdr:rowOff>
    </xdr:to>
    <xdr:pic>
      <xdr:nvPicPr>
        <xdr:cNvPr id="37" name="CheckBox34"/>
        <xdr:cNvPicPr preferRelativeResize="1">
          <a:picLocks noChangeAspect="1"/>
        </xdr:cNvPicPr>
      </xdr:nvPicPr>
      <xdr:blipFill>
        <a:blip r:embed="rId35"/>
        <a:stretch>
          <a:fillRect/>
        </a:stretch>
      </xdr:blipFill>
      <xdr:spPr>
        <a:xfrm>
          <a:off x="2838450" y="16744950"/>
          <a:ext cx="4800600" cy="228600"/>
        </a:xfrm>
        <a:prstGeom prst="rect">
          <a:avLst/>
        </a:prstGeom>
        <a:noFill/>
        <a:ln w="9525" cmpd="sng">
          <a:noFill/>
        </a:ln>
      </xdr:spPr>
    </xdr:pic>
    <xdr:clientData/>
  </xdr:twoCellAnchor>
  <xdr:twoCellAnchor editAs="oneCell">
    <xdr:from>
      <xdr:col>9</xdr:col>
      <xdr:colOff>19050</xdr:colOff>
      <xdr:row>70</xdr:row>
      <xdr:rowOff>200025</xdr:rowOff>
    </xdr:from>
    <xdr:to>
      <xdr:col>15</xdr:col>
      <xdr:colOff>400050</xdr:colOff>
      <xdr:row>70</xdr:row>
      <xdr:rowOff>428625</xdr:rowOff>
    </xdr:to>
    <xdr:pic>
      <xdr:nvPicPr>
        <xdr:cNvPr id="38" name="CheckBox35"/>
        <xdr:cNvPicPr preferRelativeResize="1">
          <a:picLocks noChangeAspect="1"/>
        </xdr:cNvPicPr>
      </xdr:nvPicPr>
      <xdr:blipFill>
        <a:blip r:embed="rId36"/>
        <a:stretch>
          <a:fillRect/>
        </a:stretch>
      </xdr:blipFill>
      <xdr:spPr>
        <a:xfrm>
          <a:off x="2838450" y="16916400"/>
          <a:ext cx="4848225" cy="228600"/>
        </a:xfrm>
        <a:prstGeom prst="rect">
          <a:avLst/>
        </a:prstGeom>
        <a:noFill/>
        <a:ln w="9525" cmpd="sng">
          <a:noFill/>
        </a:ln>
      </xdr:spPr>
    </xdr:pic>
    <xdr:clientData/>
  </xdr:twoCellAnchor>
  <xdr:twoCellAnchor editAs="oneCell">
    <xdr:from>
      <xdr:col>9</xdr:col>
      <xdr:colOff>19050</xdr:colOff>
      <xdr:row>70</xdr:row>
      <xdr:rowOff>371475</xdr:rowOff>
    </xdr:from>
    <xdr:to>
      <xdr:col>15</xdr:col>
      <xdr:colOff>428625</xdr:colOff>
      <xdr:row>70</xdr:row>
      <xdr:rowOff>600075</xdr:rowOff>
    </xdr:to>
    <xdr:pic>
      <xdr:nvPicPr>
        <xdr:cNvPr id="39" name="CheckBox36"/>
        <xdr:cNvPicPr preferRelativeResize="1">
          <a:picLocks noChangeAspect="1"/>
        </xdr:cNvPicPr>
      </xdr:nvPicPr>
      <xdr:blipFill>
        <a:blip r:embed="rId37"/>
        <a:stretch>
          <a:fillRect/>
        </a:stretch>
      </xdr:blipFill>
      <xdr:spPr>
        <a:xfrm>
          <a:off x="2838450" y="17087850"/>
          <a:ext cx="4876800" cy="228600"/>
        </a:xfrm>
        <a:prstGeom prst="rect">
          <a:avLst/>
        </a:prstGeom>
        <a:noFill/>
        <a:ln w="9525" cmpd="sng">
          <a:noFill/>
        </a:ln>
      </xdr:spPr>
    </xdr:pic>
    <xdr:clientData/>
  </xdr:twoCellAnchor>
  <xdr:twoCellAnchor editAs="oneCell">
    <xdr:from>
      <xdr:col>9</xdr:col>
      <xdr:colOff>19050</xdr:colOff>
      <xdr:row>74</xdr:row>
      <xdr:rowOff>200025</xdr:rowOff>
    </xdr:from>
    <xdr:to>
      <xdr:col>15</xdr:col>
      <xdr:colOff>400050</xdr:colOff>
      <xdr:row>74</xdr:row>
      <xdr:rowOff>428625</xdr:rowOff>
    </xdr:to>
    <xdr:pic>
      <xdr:nvPicPr>
        <xdr:cNvPr id="40" name="CheckBox38"/>
        <xdr:cNvPicPr preferRelativeResize="1">
          <a:picLocks noChangeAspect="0"/>
        </xdr:cNvPicPr>
      </xdr:nvPicPr>
      <xdr:blipFill>
        <a:blip r:embed="rId38"/>
        <a:stretch>
          <a:fillRect/>
        </a:stretch>
      </xdr:blipFill>
      <xdr:spPr>
        <a:xfrm>
          <a:off x="2838450" y="17887950"/>
          <a:ext cx="4848225" cy="228600"/>
        </a:xfrm>
        <a:prstGeom prst="rect">
          <a:avLst/>
        </a:prstGeom>
        <a:noFill/>
        <a:ln w="9525" cmpd="sng">
          <a:noFill/>
        </a:ln>
      </xdr:spPr>
    </xdr:pic>
    <xdr:clientData/>
  </xdr:twoCellAnchor>
  <xdr:twoCellAnchor editAs="oneCell">
    <xdr:from>
      <xdr:col>9</xdr:col>
      <xdr:colOff>19050</xdr:colOff>
      <xdr:row>74</xdr:row>
      <xdr:rowOff>371475</xdr:rowOff>
    </xdr:from>
    <xdr:to>
      <xdr:col>15</xdr:col>
      <xdr:colOff>428625</xdr:colOff>
      <xdr:row>74</xdr:row>
      <xdr:rowOff>600075</xdr:rowOff>
    </xdr:to>
    <xdr:pic>
      <xdr:nvPicPr>
        <xdr:cNvPr id="41" name="CheckBox39"/>
        <xdr:cNvPicPr preferRelativeResize="1">
          <a:picLocks noChangeAspect="0"/>
        </xdr:cNvPicPr>
      </xdr:nvPicPr>
      <xdr:blipFill>
        <a:blip r:embed="rId39"/>
        <a:stretch>
          <a:fillRect/>
        </a:stretch>
      </xdr:blipFill>
      <xdr:spPr>
        <a:xfrm>
          <a:off x="2838450" y="18059400"/>
          <a:ext cx="4876800" cy="228600"/>
        </a:xfrm>
        <a:prstGeom prst="rect">
          <a:avLst/>
        </a:prstGeom>
        <a:noFill/>
        <a:ln w="9525" cmpd="sng">
          <a:noFill/>
        </a:ln>
      </xdr:spPr>
    </xdr:pic>
    <xdr:clientData/>
  </xdr:twoCellAnchor>
  <xdr:twoCellAnchor editAs="oneCell">
    <xdr:from>
      <xdr:col>9</xdr:col>
      <xdr:colOff>19050</xdr:colOff>
      <xdr:row>74</xdr:row>
      <xdr:rowOff>542925</xdr:rowOff>
    </xdr:from>
    <xdr:to>
      <xdr:col>15</xdr:col>
      <xdr:colOff>428625</xdr:colOff>
      <xdr:row>74</xdr:row>
      <xdr:rowOff>771525</xdr:rowOff>
    </xdr:to>
    <xdr:pic>
      <xdr:nvPicPr>
        <xdr:cNvPr id="42" name="CheckBox41"/>
        <xdr:cNvPicPr preferRelativeResize="1">
          <a:picLocks noChangeAspect="1"/>
        </xdr:cNvPicPr>
      </xdr:nvPicPr>
      <xdr:blipFill>
        <a:blip r:embed="rId40"/>
        <a:stretch>
          <a:fillRect/>
        </a:stretch>
      </xdr:blipFill>
      <xdr:spPr>
        <a:xfrm>
          <a:off x="2838450" y="18230850"/>
          <a:ext cx="4876800" cy="228600"/>
        </a:xfrm>
        <a:prstGeom prst="rect">
          <a:avLst/>
        </a:prstGeom>
        <a:noFill/>
        <a:ln w="9525" cmpd="sng">
          <a:noFill/>
        </a:ln>
      </xdr:spPr>
    </xdr:pic>
    <xdr:clientData/>
  </xdr:twoCellAnchor>
  <xdr:twoCellAnchor editAs="oneCell">
    <xdr:from>
      <xdr:col>9</xdr:col>
      <xdr:colOff>19050</xdr:colOff>
      <xdr:row>82</xdr:row>
      <xdr:rowOff>28575</xdr:rowOff>
    </xdr:from>
    <xdr:to>
      <xdr:col>15</xdr:col>
      <xdr:colOff>352425</xdr:colOff>
      <xdr:row>82</xdr:row>
      <xdr:rowOff>257175</xdr:rowOff>
    </xdr:to>
    <xdr:pic>
      <xdr:nvPicPr>
        <xdr:cNvPr id="43" name="CheckBox40"/>
        <xdr:cNvPicPr preferRelativeResize="1">
          <a:picLocks noChangeAspect="0"/>
        </xdr:cNvPicPr>
      </xdr:nvPicPr>
      <xdr:blipFill>
        <a:blip r:embed="rId41"/>
        <a:stretch>
          <a:fillRect/>
        </a:stretch>
      </xdr:blipFill>
      <xdr:spPr>
        <a:xfrm>
          <a:off x="2838450" y="19507200"/>
          <a:ext cx="4800600" cy="228600"/>
        </a:xfrm>
        <a:prstGeom prst="rect">
          <a:avLst/>
        </a:prstGeom>
        <a:noFill/>
        <a:ln w="9525" cmpd="sng">
          <a:noFill/>
        </a:ln>
      </xdr:spPr>
    </xdr:pic>
    <xdr:clientData/>
  </xdr:twoCellAnchor>
  <xdr:twoCellAnchor editAs="oneCell">
    <xdr:from>
      <xdr:col>9</xdr:col>
      <xdr:colOff>19050</xdr:colOff>
      <xdr:row>82</xdr:row>
      <xdr:rowOff>209550</xdr:rowOff>
    </xdr:from>
    <xdr:to>
      <xdr:col>15</xdr:col>
      <xdr:colOff>400050</xdr:colOff>
      <xdr:row>83</xdr:row>
      <xdr:rowOff>9525</xdr:rowOff>
    </xdr:to>
    <xdr:pic>
      <xdr:nvPicPr>
        <xdr:cNvPr id="44" name="CheckBox42"/>
        <xdr:cNvPicPr preferRelativeResize="1">
          <a:picLocks noChangeAspect="1"/>
        </xdr:cNvPicPr>
      </xdr:nvPicPr>
      <xdr:blipFill>
        <a:blip r:embed="rId42"/>
        <a:stretch>
          <a:fillRect/>
        </a:stretch>
      </xdr:blipFill>
      <xdr:spPr>
        <a:xfrm>
          <a:off x="2838450" y="19688175"/>
          <a:ext cx="4848225" cy="228600"/>
        </a:xfrm>
        <a:prstGeom prst="rect">
          <a:avLst/>
        </a:prstGeom>
        <a:noFill/>
        <a:ln w="9525" cmpd="sng">
          <a:noFill/>
        </a:ln>
      </xdr:spPr>
    </xdr:pic>
    <xdr:clientData/>
  </xdr:twoCellAnchor>
  <xdr:twoCellAnchor editAs="oneCell">
    <xdr:from>
      <xdr:col>9</xdr:col>
      <xdr:colOff>19050</xdr:colOff>
      <xdr:row>89</xdr:row>
      <xdr:rowOff>28575</xdr:rowOff>
    </xdr:from>
    <xdr:to>
      <xdr:col>15</xdr:col>
      <xdr:colOff>352425</xdr:colOff>
      <xdr:row>89</xdr:row>
      <xdr:rowOff>257175</xdr:rowOff>
    </xdr:to>
    <xdr:pic>
      <xdr:nvPicPr>
        <xdr:cNvPr id="45" name="CheckBox43"/>
        <xdr:cNvPicPr preferRelativeResize="1">
          <a:picLocks noChangeAspect="0"/>
        </xdr:cNvPicPr>
      </xdr:nvPicPr>
      <xdr:blipFill>
        <a:blip r:embed="rId43"/>
        <a:stretch>
          <a:fillRect/>
        </a:stretch>
      </xdr:blipFill>
      <xdr:spPr>
        <a:xfrm>
          <a:off x="2838450" y="20793075"/>
          <a:ext cx="4800600" cy="228600"/>
        </a:xfrm>
        <a:prstGeom prst="rect">
          <a:avLst/>
        </a:prstGeom>
        <a:noFill/>
        <a:ln w="9525" cmpd="sng">
          <a:noFill/>
        </a:ln>
      </xdr:spPr>
    </xdr:pic>
    <xdr:clientData/>
  </xdr:twoCellAnchor>
  <xdr:twoCellAnchor editAs="oneCell">
    <xdr:from>
      <xdr:col>9</xdr:col>
      <xdr:colOff>19050</xdr:colOff>
      <xdr:row>89</xdr:row>
      <xdr:rowOff>200025</xdr:rowOff>
    </xdr:from>
    <xdr:to>
      <xdr:col>15</xdr:col>
      <xdr:colOff>400050</xdr:colOff>
      <xdr:row>89</xdr:row>
      <xdr:rowOff>428625</xdr:rowOff>
    </xdr:to>
    <xdr:pic>
      <xdr:nvPicPr>
        <xdr:cNvPr id="46" name="CheckBox44"/>
        <xdr:cNvPicPr preferRelativeResize="1">
          <a:picLocks noChangeAspect="0"/>
        </xdr:cNvPicPr>
      </xdr:nvPicPr>
      <xdr:blipFill>
        <a:blip r:embed="rId44"/>
        <a:stretch>
          <a:fillRect/>
        </a:stretch>
      </xdr:blipFill>
      <xdr:spPr>
        <a:xfrm>
          <a:off x="2838450" y="20964525"/>
          <a:ext cx="4848225" cy="228600"/>
        </a:xfrm>
        <a:prstGeom prst="rect">
          <a:avLst/>
        </a:prstGeom>
        <a:noFill/>
        <a:ln w="9525" cmpd="sng">
          <a:noFill/>
        </a:ln>
      </xdr:spPr>
    </xdr:pic>
    <xdr:clientData/>
  </xdr:twoCellAnchor>
  <xdr:twoCellAnchor editAs="oneCell">
    <xdr:from>
      <xdr:col>9</xdr:col>
      <xdr:colOff>19050</xdr:colOff>
      <xdr:row>89</xdr:row>
      <xdr:rowOff>371475</xdr:rowOff>
    </xdr:from>
    <xdr:to>
      <xdr:col>15</xdr:col>
      <xdr:colOff>428625</xdr:colOff>
      <xdr:row>89</xdr:row>
      <xdr:rowOff>600075</xdr:rowOff>
    </xdr:to>
    <xdr:pic>
      <xdr:nvPicPr>
        <xdr:cNvPr id="47" name="CheckBox45"/>
        <xdr:cNvPicPr preferRelativeResize="1">
          <a:picLocks noChangeAspect="0"/>
        </xdr:cNvPicPr>
      </xdr:nvPicPr>
      <xdr:blipFill>
        <a:blip r:embed="rId45"/>
        <a:stretch>
          <a:fillRect/>
        </a:stretch>
      </xdr:blipFill>
      <xdr:spPr>
        <a:xfrm>
          <a:off x="2838450" y="21135975"/>
          <a:ext cx="4876800" cy="228600"/>
        </a:xfrm>
        <a:prstGeom prst="rect">
          <a:avLst/>
        </a:prstGeom>
        <a:noFill/>
        <a:ln w="9525" cmpd="sng">
          <a:noFill/>
        </a:ln>
      </xdr:spPr>
    </xdr:pic>
    <xdr:clientData/>
  </xdr:twoCellAnchor>
  <xdr:twoCellAnchor editAs="oneCell">
    <xdr:from>
      <xdr:col>9</xdr:col>
      <xdr:colOff>19050</xdr:colOff>
      <xdr:row>93</xdr:row>
      <xdr:rowOff>28575</xdr:rowOff>
    </xdr:from>
    <xdr:to>
      <xdr:col>15</xdr:col>
      <xdr:colOff>171450</xdr:colOff>
      <xdr:row>93</xdr:row>
      <xdr:rowOff>257175</xdr:rowOff>
    </xdr:to>
    <xdr:pic>
      <xdr:nvPicPr>
        <xdr:cNvPr id="48" name="CheckBox46"/>
        <xdr:cNvPicPr preferRelativeResize="1">
          <a:picLocks noChangeAspect="0"/>
        </xdr:cNvPicPr>
      </xdr:nvPicPr>
      <xdr:blipFill>
        <a:blip r:embed="rId46"/>
        <a:stretch>
          <a:fillRect/>
        </a:stretch>
      </xdr:blipFill>
      <xdr:spPr>
        <a:xfrm>
          <a:off x="2838450" y="21783675"/>
          <a:ext cx="4619625" cy="228600"/>
        </a:xfrm>
        <a:prstGeom prst="rect">
          <a:avLst/>
        </a:prstGeom>
        <a:noFill/>
        <a:ln w="9525" cmpd="sng">
          <a:noFill/>
        </a:ln>
      </xdr:spPr>
    </xdr:pic>
    <xdr:clientData/>
  </xdr:twoCellAnchor>
  <xdr:twoCellAnchor editAs="oneCell">
    <xdr:from>
      <xdr:col>9</xdr:col>
      <xdr:colOff>19050</xdr:colOff>
      <xdr:row>93</xdr:row>
      <xdr:rowOff>209550</xdr:rowOff>
    </xdr:from>
    <xdr:to>
      <xdr:col>15</xdr:col>
      <xdr:colOff>209550</xdr:colOff>
      <xdr:row>93</xdr:row>
      <xdr:rowOff>438150</xdr:rowOff>
    </xdr:to>
    <xdr:pic>
      <xdr:nvPicPr>
        <xdr:cNvPr id="49" name="CheckBox47"/>
        <xdr:cNvPicPr preferRelativeResize="1">
          <a:picLocks noChangeAspect="0"/>
        </xdr:cNvPicPr>
      </xdr:nvPicPr>
      <xdr:blipFill>
        <a:blip r:embed="rId47"/>
        <a:stretch>
          <a:fillRect/>
        </a:stretch>
      </xdr:blipFill>
      <xdr:spPr>
        <a:xfrm>
          <a:off x="2838450" y="21964650"/>
          <a:ext cx="4657725" cy="228600"/>
        </a:xfrm>
        <a:prstGeom prst="rect">
          <a:avLst/>
        </a:prstGeom>
        <a:noFill/>
        <a:ln w="9525" cmpd="sng">
          <a:noFill/>
        </a:ln>
      </xdr:spPr>
    </xdr:pic>
    <xdr:clientData/>
  </xdr:twoCellAnchor>
  <xdr:twoCellAnchor editAs="oneCell">
    <xdr:from>
      <xdr:col>9</xdr:col>
      <xdr:colOff>19050</xdr:colOff>
      <xdr:row>93</xdr:row>
      <xdr:rowOff>400050</xdr:rowOff>
    </xdr:from>
    <xdr:to>
      <xdr:col>15</xdr:col>
      <xdr:colOff>209550</xdr:colOff>
      <xdr:row>93</xdr:row>
      <xdr:rowOff>628650</xdr:rowOff>
    </xdr:to>
    <xdr:pic>
      <xdr:nvPicPr>
        <xdr:cNvPr id="50" name="CheckBox48"/>
        <xdr:cNvPicPr preferRelativeResize="1">
          <a:picLocks noChangeAspect="0"/>
        </xdr:cNvPicPr>
      </xdr:nvPicPr>
      <xdr:blipFill>
        <a:blip r:embed="rId48"/>
        <a:stretch>
          <a:fillRect/>
        </a:stretch>
      </xdr:blipFill>
      <xdr:spPr>
        <a:xfrm>
          <a:off x="2838450" y="22155150"/>
          <a:ext cx="4657725" cy="228600"/>
        </a:xfrm>
        <a:prstGeom prst="rect">
          <a:avLst/>
        </a:prstGeom>
        <a:noFill/>
        <a:ln w="9525" cmpd="sng">
          <a:noFill/>
        </a:ln>
      </xdr:spPr>
    </xdr:pic>
    <xdr:clientData/>
  </xdr:twoCellAnchor>
  <xdr:twoCellAnchor editAs="oneCell">
    <xdr:from>
      <xdr:col>9</xdr:col>
      <xdr:colOff>19050</xdr:colOff>
      <xdr:row>93</xdr:row>
      <xdr:rowOff>571500</xdr:rowOff>
    </xdr:from>
    <xdr:to>
      <xdr:col>15</xdr:col>
      <xdr:colOff>209550</xdr:colOff>
      <xdr:row>93</xdr:row>
      <xdr:rowOff>800100</xdr:rowOff>
    </xdr:to>
    <xdr:pic>
      <xdr:nvPicPr>
        <xdr:cNvPr id="51" name="CheckBox49"/>
        <xdr:cNvPicPr preferRelativeResize="1">
          <a:picLocks noChangeAspect="0"/>
        </xdr:cNvPicPr>
      </xdr:nvPicPr>
      <xdr:blipFill>
        <a:blip r:embed="rId49"/>
        <a:stretch>
          <a:fillRect/>
        </a:stretch>
      </xdr:blipFill>
      <xdr:spPr>
        <a:xfrm>
          <a:off x="2838450" y="22326600"/>
          <a:ext cx="4657725" cy="228600"/>
        </a:xfrm>
        <a:prstGeom prst="rect">
          <a:avLst/>
        </a:prstGeom>
        <a:noFill/>
        <a:ln w="9525" cmpd="sng">
          <a:noFill/>
        </a:ln>
      </xdr:spPr>
    </xdr:pic>
    <xdr:clientData/>
  </xdr:twoCellAnchor>
  <xdr:twoCellAnchor editAs="oneCell">
    <xdr:from>
      <xdr:col>9</xdr:col>
      <xdr:colOff>19050</xdr:colOff>
      <xdr:row>93</xdr:row>
      <xdr:rowOff>742950</xdr:rowOff>
    </xdr:from>
    <xdr:to>
      <xdr:col>15</xdr:col>
      <xdr:colOff>209550</xdr:colOff>
      <xdr:row>93</xdr:row>
      <xdr:rowOff>971550</xdr:rowOff>
    </xdr:to>
    <xdr:pic>
      <xdr:nvPicPr>
        <xdr:cNvPr id="52" name="CheckBox50"/>
        <xdr:cNvPicPr preferRelativeResize="1">
          <a:picLocks noChangeAspect="0"/>
        </xdr:cNvPicPr>
      </xdr:nvPicPr>
      <xdr:blipFill>
        <a:blip r:embed="rId50"/>
        <a:stretch>
          <a:fillRect/>
        </a:stretch>
      </xdr:blipFill>
      <xdr:spPr>
        <a:xfrm>
          <a:off x="2838450" y="22498050"/>
          <a:ext cx="4657725" cy="228600"/>
        </a:xfrm>
        <a:prstGeom prst="rect">
          <a:avLst/>
        </a:prstGeom>
        <a:noFill/>
        <a:ln w="9525" cmpd="sng">
          <a:noFill/>
        </a:ln>
      </xdr:spPr>
    </xdr:pic>
    <xdr:clientData/>
  </xdr:twoCellAnchor>
  <xdr:twoCellAnchor editAs="oneCell">
    <xdr:from>
      <xdr:col>9</xdr:col>
      <xdr:colOff>19050</xdr:colOff>
      <xdr:row>93</xdr:row>
      <xdr:rowOff>914400</xdr:rowOff>
    </xdr:from>
    <xdr:to>
      <xdr:col>15</xdr:col>
      <xdr:colOff>209550</xdr:colOff>
      <xdr:row>93</xdr:row>
      <xdr:rowOff>1133475</xdr:rowOff>
    </xdr:to>
    <xdr:pic>
      <xdr:nvPicPr>
        <xdr:cNvPr id="53" name="CheckBox51"/>
        <xdr:cNvPicPr preferRelativeResize="1">
          <a:picLocks noChangeAspect="0"/>
        </xdr:cNvPicPr>
      </xdr:nvPicPr>
      <xdr:blipFill>
        <a:blip r:embed="rId51"/>
        <a:stretch>
          <a:fillRect/>
        </a:stretch>
      </xdr:blipFill>
      <xdr:spPr>
        <a:xfrm>
          <a:off x="2838450" y="22669500"/>
          <a:ext cx="4657725" cy="219075"/>
        </a:xfrm>
        <a:prstGeom prst="rect">
          <a:avLst/>
        </a:prstGeom>
        <a:noFill/>
        <a:ln w="9525" cmpd="sng">
          <a:noFill/>
        </a:ln>
      </xdr:spPr>
    </xdr:pic>
    <xdr:clientData/>
  </xdr:twoCellAnchor>
  <xdr:twoCellAnchor editAs="oneCell">
    <xdr:from>
      <xdr:col>9</xdr:col>
      <xdr:colOff>19050</xdr:colOff>
      <xdr:row>93</xdr:row>
      <xdr:rowOff>1085850</xdr:rowOff>
    </xdr:from>
    <xdr:to>
      <xdr:col>15</xdr:col>
      <xdr:colOff>209550</xdr:colOff>
      <xdr:row>93</xdr:row>
      <xdr:rowOff>1314450</xdr:rowOff>
    </xdr:to>
    <xdr:pic>
      <xdr:nvPicPr>
        <xdr:cNvPr id="54" name="CheckBox52"/>
        <xdr:cNvPicPr preferRelativeResize="1">
          <a:picLocks noChangeAspect="0"/>
        </xdr:cNvPicPr>
      </xdr:nvPicPr>
      <xdr:blipFill>
        <a:blip r:embed="rId52"/>
        <a:stretch>
          <a:fillRect/>
        </a:stretch>
      </xdr:blipFill>
      <xdr:spPr>
        <a:xfrm>
          <a:off x="2838450" y="22840950"/>
          <a:ext cx="4657725" cy="228600"/>
        </a:xfrm>
        <a:prstGeom prst="rect">
          <a:avLst/>
        </a:prstGeom>
        <a:noFill/>
        <a:ln w="9525" cmpd="sng">
          <a:noFill/>
        </a:ln>
      </xdr:spPr>
    </xdr:pic>
    <xdr:clientData/>
  </xdr:twoCellAnchor>
  <xdr:twoCellAnchor editAs="oneCell">
    <xdr:from>
      <xdr:col>9</xdr:col>
      <xdr:colOff>19050</xdr:colOff>
      <xdr:row>93</xdr:row>
      <xdr:rowOff>1257300</xdr:rowOff>
    </xdr:from>
    <xdr:to>
      <xdr:col>15</xdr:col>
      <xdr:colOff>209550</xdr:colOff>
      <xdr:row>93</xdr:row>
      <xdr:rowOff>1485900</xdr:rowOff>
    </xdr:to>
    <xdr:pic>
      <xdr:nvPicPr>
        <xdr:cNvPr id="55" name="CheckBox53"/>
        <xdr:cNvPicPr preferRelativeResize="1">
          <a:picLocks noChangeAspect="0"/>
        </xdr:cNvPicPr>
      </xdr:nvPicPr>
      <xdr:blipFill>
        <a:blip r:embed="rId53"/>
        <a:stretch>
          <a:fillRect/>
        </a:stretch>
      </xdr:blipFill>
      <xdr:spPr>
        <a:xfrm>
          <a:off x="2838450" y="23012400"/>
          <a:ext cx="4657725" cy="228600"/>
        </a:xfrm>
        <a:prstGeom prst="rect">
          <a:avLst/>
        </a:prstGeom>
        <a:noFill/>
        <a:ln w="9525" cmpd="sng">
          <a:noFill/>
        </a:ln>
      </xdr:spPr>
    </xdr:pic>
    <xdr:clientData/>
  </xdr:twoCellAnchor>
  <xdr:twoCellAnchor editAs="oneCell">
    <xdr:from>
      <xdr:col>9</xdr:col>
      <xdr:colOff>19050</xdr:colOff>
      <xdr:row>93</xdr:row>
      <xdr:rowOff>1428750</xdr:rowOff>
    </xdr:from>
    <xdr:to>
      <xdr:col>15</xdr:col>
      <xdr:colOff>209550</xdr:colOff>
      <xdr:row>93</xdr:row>
      <xdr:rowOff>1657350</xdr:rowOff>
    </xdr:to>
    <xdr:pic>
      <xdr:nvPicPr>
        <xdr:cNvPr id="56" name="CheckBox54"/>
        <xdr:cNvPicPr preferRelativeResize="1">
          <a:picLocks noChangeAspect="0"/>
        </xdr:cNvPicPr>
      </xdr:nvPicPr>
      <xdr:blipFill>
        <a:blip r:embed="rId54"/>
        <a:stretch>
          <a:fillRect/>
        </a:stretch>
      </xdr:blipFill>
      <xdr:spPr>
        <a:xfrm>
          <a:off x="2838450" y="23183850"/>
          <a:ext cx="4657725" cy="228600"/>
        </a:xfrm>
        <a:prstGeom prst="rect">
          <a:avLst/>
        </a:prstGeom>
        <a:noFill/>
        <a:ln w="9525" cmpd="sng">
          <a:noFill/>
        </a:ln>
      </xdr:spPr>
    </xdr:pic>
    <xdr:clientData/>
  </xdr:twoCellAnchor>
  <xdr:twoCellAnchor editAs="oneCell">
    <xdr:from>
      <xdr:col>9</xdr:col>
      <xdr:colOff>19050</xdr:colOff>
      <xdr:row>93</xdr:row>
      <xdr:rowOff>1600200</xdr:rowOff>
    </xdr:from>
    <xdr:to>
      <xdr:col>15</xdr:col>
      <xdr:colOff>209550</xdr:colOff>
      <xdr:row>93</xdr:row>
      <xdr:rowOff>1819275</xdr:rowOff>
    </xdr:to>
    <xdr:pic>
      <xdr:nvPicPr>
        <xdr:cNvPr id="57" name="CheckBox55"/>
        <xdr:cNvPicPr preferRelativeResize="1">
          <a:picLocks noChangeAspect="1"/>
        </xdr:cNvPicPr>
      </xdr:nvPicPr>
      <xdr:blipFill>
        <a:blip r:embed="rId55"/>
        <a:stretch>
          <a:fillRect/>
        </a:stretch>
      </xdr:blipFill>
      <xdr:spPr>
        <a:xfrm>
          <a:off x="2838450" y="23355300"/>
          <a:ext cx="4657725" cy="219075"/>
        </a:xfrm>
        <a:prstGeom prst="rect">
          <a:avLst/>
        </a:prstGeom>
        <a:noFill/>
        <a:ln w="9525" cmpd="sng">
          <a:noFill/>
        </a:ln>
      </xdr:spPr>
    </xdr:pic>
    <xdr:clientData/>
  </xdr:twoCellAnchor>
  <xdr:twoCellAnchor editAs="oneCell">
    <xdr:from>
      <xdr:col>9</xdr:col>
      <xdr:colOff>28575</xdr:colOff>
      <xdr:row>120</xdr:row>
      <xdr:rowOff>19050</xdr:rowOff>
    </xdr:from>
    <xdr:to>
      <xdr:col>15</xdr:col>
      <xdr:colOff>180975</xdr:colOff>
      <xdr:row>120</xdr:row>
      <xdr:rowOff>238125</xdr:rowOff>
    </xdr:to>
    <xdr:pic>
      <xdr:nvPicPr>
        <xdr:cNvPr id="58" name="CheckBox56"/>
        <xdr:cNvPicPr preferRelativeResize="1">
          <a:picLocks noChangeAspect="0"/>
        </xdr:cNvPicPr>
      </xdr:nvPicPr>
      <xdr:blipFill>
        <a:blip r:embed="rId56"/>
        <a:stretch>
          <a:fillRect/>
        </a:stretch>
      </xdr:blipFill>
      <xdr:spPr>
        <a:xfrm>
          <a:off x="2847975" y="27936825"/>
          <a:ext cx="4619625" cy="219075"/>
        </a:xfrm>
        <a:prstGeom prst="rect">
          <a:avLst/>
        </a:prstGeom>
        <a:noFill/>
        <a:ln w="9525" cmpd="sng">
          <a:noFill/>
        </a:ln>
      </xdr:spPr>
    </xdr:pic>
    <xdr:clientData/>
  </xdr:twoCellAnchor>
  <xdr:twoCellAnchor editAs="oneCell">
    <xdr:from>
      <xdr:col>9</xdr:col>
      <xdr:colOff>28575</xdr:colOff>
      <xdr:row>120</xdr:row>
      <xdr:rowOff>209550</xdr:rowOff>
    </xdr:from>
    <xdr:to>
      <xdr:col>15</xdr:col>
      <xdr:colOff>219075</xdr:colOff>
      <xdr:row>120</xdr:row>
      <xdr:rowOff>438150</xdr:rowOff>
    </xdr:to>
    <xdr:pic>
      <xdr:nvPicPr>
        <xdr:cNvPr id="59" name="CheckBox57"/>
        <xdr:cNvPicPr preferRelativeResize="1">
          <a:picLocks noChangeAspect="0"/>
        </xdr:cNvPicPr>
      </xdr:nvPicPr>
      <xdr:blipFill>
        <a:blip r:embed="rId57"/>
        <a:stretch>
          <a:fillRect/>
        </a:stretch>
      </xdr:blipFill>
      <xdr:spPr>
        <a:xfrm>
          <a:off x="2847975" y="28127325"/>
          <a:ext cx="4657725" cy="228600"/>
        </a:xfrm>
        <a:prstGeom prst="rect">
          <a:avLst/>
        </a:prstGeom>
        <a:noFill/>
        <a:ln w="9525" cmpd="sng">
          <a:noFill/>
        </a:ln>
      </xdr:spPr>
    </xdr:pic>
    <xdr:clientData/>
  </xdr:twoCellAnchor>
  <xdr:twoCellAnchor editAs="oneCell">
    <xdr:from>
      <xdr:col>9</xdr:col>
      <xdr:colOff>28575</xdr:colOff>
      <xdr:row>120</xdr:row>
      <xdr:rowOff>400050</xdr:rowOff>
    </xdr:from>
    <xdr:to>
      <xdr:col>15</xdr:col>
      <xdr:colOff>219075</xdr:colOff>
      <xdr:row>120</xdr:row>
      <xdr:rowOff>628650</xdr:rowOff>
    </xdr:to>
    <xdr:pic>
      <xdr:nvPicPr>
        <xdr:cNvPr id="60" name="CheckBox58"/>
        <xdr:cNvPicPr preferRelativeResize="1">
          <a:picLocks noChangeAspect="0"/>
        </xdr:cNvPicPr>
      </xdr:nvPicPr>
      <xdr:blipFill>
        <a:blip r:embed="rId58"/>
        <a:stretch>
          <a:fillRect/>
        </a:stretch>
      </xdr:blipFill>
      <xdr:spPr>
        <a:xfrm>
          <a:off x="2847975" y="28317825"/>
          <a:ext cx="4657725" cy="228600"/>
        </a:xfrm>
        <a:prstGeom prst="rect">
          <a:avLst/>
        </a:prstGeom>
        <a:noFill/>
        <a:ln w="9525" cmpd="sng">
          <a:noFill/>
        </a:ln>
      </xdr:spPr>
    </xdr:pic>
    <xdr:clientData/>
  </xdr:twoCellAnchor>
  <xdr:twoCellAnchor editAs="oneCell">
    <xdr:from>
      <xdr:col>9</xdr:col>
      <xdr:colOff>28575</xdr:colOff>
      <xdr:row>120</xdr:row>
      <xdr:rowOff>581025</xdr:rowOff>
    </xdr:from>
    <xdr:to>
      <xdr:col>15</xdr:col>
      <xdr:colOff>133350</xdr:colOff>
      <xdr:row>120</xdr:row>
      <xdr:rowOff>809625</xdr:rowOff>
    </xdr:to>
    <xdr:pic>
      <xdr:nvPicPr>
        <xdr:cNvPr id="61" name="CheckBox59"/>
        <xdr:cNvPicPr preferRelativeResize="1">
          <a:picLocks noChangeAspect="0"/>
        </xdr:cNvPicPr>
      </xdr:nvPicPr>
      <xdr:blipFill>
        <a:blip r:embed="rId59"/>
        <a:stretch>
          <a:fillRect/>
        </a:stretch>
      </xdr:blipFill>
      <xdr:spPr>
        <a:xfrm>
          <a:off x="2847975" y="28498800"/>
          <a:ext cx="4572000" cy="228600"/>
        </a:xfrm>
        <a:prstGeom prst="rect">
          <a:avLst/>
        </a:prstGeom>
        <a:noFill/>
        <a:ln w="9525" cmpd="sng">
          <a:noFill/>
        </a:ln>
      </xdr:spPr>
    </xdr:pic>
    <xdr:clientData/>
  </xdr:twoCellAnchor>
  <xdr:twoCellAnchor editAs="oneCell">
    <xdr:from>
      <xdr:col>9</xdr:col>
      <xdr:colOff>28575</xdr:colOff>
      <xdr:row>120</xdr:row>
      <xdr:rowOff>771525</xdr:rowOff>
    </xdr:from>
    <xdr:to>
      <xdr:col>15</xdr:col>
      <xdr:colOff>133350</xdr:colOff>
      <xdr:row>120</xdr:row>
      <xdr:rowOff>1000125</xdr:rowOff>
    </xdr:to>
    <xdr:pic>
      <xdr:nvPicPr>
        <xdr:cNvPr id="62" name="CheckBox60"/>
        <xdr:cNvPicPr preferRelativeResize="1">
          <a:picLocks noChangeAspect="0"/>
        </xdr:cNvPicPr>
      </xdr:nvPicPr>
      <xdr:blipFill>
        <a:blip r:embed="rId60"/>
        <a:stretch>
          <a:fillRect/>
        </a:stretch>
      </xdr:blipFill>
      <xdr:spPr>
        <a:xfrm>
          <a:off x="2847975" y="28689300"/>
          <a:ext cx="4572000" cy="228600"/>
        </a:xfrm>
        <a:prstGeom prst="rect">
          <a:avLst/>
        </a:prstGeom>
        <a:noFill/>
        <a:ln w="9525" cmpd="sng">
          <a:noFill/>
        </a:ln>
      </xdr:spPr>
    </xdr:pic>
    <xdr:clientData/>
  </xdr:twoCellAnchor>
  <xdr:twoCellAnchor editAs="oneCell">
    <xdr:from>
      <xdr:col>9</xdr:col>
      <xdr:colOff>28575</xdr:colOff>
      <xdr:row>120</xdr:row>
      <xdr:rowOff>971550</xdr:rowOff>
    </xdr:from>
    <xdr:to>
      <xdr:col>15</xdr:col>
      <xdr:colOff>133350</xdr:colOff>
      <xdr:row>120</xdr:row>
      <xdr:rowOff>1190625</xdr:rowOff>
    </xdr:to>
    <xdr:pic>
      <xdr:nvPicPr>
        <xdr:cNvPr id="63" name="CheckBox61"/>
        <xdr:cNvPicPr preferRelativeResize="1">
          <a:picLocks noChangeAspect="0"/>
        </xdr:cNvPicPr>
      </xdr:nvPicPr>
      <xdr:blipFill>
        <a:blip r:embed="rId61"/>
        <a:stretch>
          <a:fillRect/>
        </a:stretch>
      </xdr:blipFill>
      <xdr:spPr>
        <a:xfrm>
          <a:off x="2847975" y="28889325"/>
          <a:ext cx="4572000" cy="219075"/>
        </a:xfrm>
        <a:prstGeom prst="rect">
          <a:avLst/>
        </a:prstGeom>
        <a:noFill/>
        <a:ln w="9525" cmpd="sng">
          <a:noFill/>
        </a:ln>
      </xdr:spPr>
    </xdr:pic>
    <xdr:clientData/>
  </xdr:twoCellAnchor>
  <xdr:twoCellAnchor editAs="oneCell">
    <xdr:from>
      <xdr:col>9</xdr:col>
      <xdr:colOff>28575</xdr:colOff>
      <xdr:row>120</xdr:row>
      <xdr:rowOff>1171575</xdr:rowOff>
    </xdr:from>
    <xdr:to>
      <xdr:col>15</xdr:col>
      <xdr:colOff>133350</xdr:colOff>
      <xdr:row>120</xdr:row>
      <xdr:rowOff>1400175</xdr:rowOff>
    </xdr:to>
    <xdr:pic>
      <xdr:nvPicPr>
        <xdr:cNvPr id="64" name="CheckBox62"/>
        <xdr:cNvPicPr preferRelativeResize="1">
          <a:picLocks noChangeAspect="0"/>
        </xdr:cNvPicPr>
      </xdr:nvPicPr>
      <xdr:blipFill>
        <a:blip r:embed="rId62"/>
        <a:stretch>
          <a:fillRect/>
        </a:stretch>
      </xdr:blipFill>
      <xdr:spPr>
        <a:xfrm>
          <a:off x="2847975" y="29089350"/>
          <a:ext cx="4572000" cy="228600"/>
        </a:xfrm>
        <a:prstGeom prst="rect">
          <a:avLst/>
        </a:prstGeom>
        <a:noFill/>
        <a:ln w="9525" cmpd="sng">
          <a:noFill/>
        </a:ln>
      </xdr:spPr>
    </xdr:pic>
    <xdr:clientData/>
  </xdr:twoCellAnchor>
  <xdr:twoCellAnchor editAs="oneCell">
    <xdr:from>
      <xdr:col>9</xdr:col>
      <xdr:colOff>28575</xdr:colOff>
      <xdr:row>120</xdr:row>
      <xdr:rowOff>1381125</xdr:rowOff>
    </xdr:from>
    <xdr:to>
      <xdr:col>15</xdr:col>
      <xdr:colOff>219075</xdr:colOff>
      <xdr:row>120</xdr:row>
      <xdr:rowOff>1609725</xdr:rowOff>
    </xdr:to>
    <xdr:pic>
      <xdr:nvPicPr>
        <xdr:cNvPr id="65" name="CheckBox63"/>
        <xdr:cNvPicPr preferRelativeResize="1">
          <a:picLocks noChangeAspect="0"/>
        </xdr:cNvPicPr>
      </xdr:nvPicPr>
      <xdr:blipFill>
        <a:blip r:embed="rId63"/>
        <a:stretch>
          <a:fillRect/>
        </a:stretch>
      </xdr:blipFill>
      <xdr:spPr>
        <a:xfrm>
          <a:off x="2847975" y="29298900"/>
          <a:ext cx="4657725" cy="228600"/>
        </a:xfrm>
        <a:prstGeom prst="rect">
          <a:avLst/>
        </a:prstGeom>
        <a:noFill/>
        <a:ln w="9525" cmpd="sng">
          <a:noFill/>
        </a:ln>
      </xdr:spPr>
    </xdr:pic>
    <xdr:clientData/>
  </xdr:twoCellAnchor>
  <xdr:twoCellAnchor editAs="oneCell">
    <xdr:from>
      <xdr:col>9</xdr:col>
      <xdr:colOff>28575</xdr:colOff>
      <xdr:row>120</xdr:row>
      <xdr:rowOff>1581150</xdr:rowOff>
    </xdr:from>
    <xdr:to>
      <xdr:col>15</xdr:col>
      <xdr:colOff>219075</xdr:colOff>
      <xdr:row>120</xdr:row>
      <xdr:rowOff>1809750</xdr:rowOff>
    </xdr:to>
    <xdr:pic>
      <xdr:nvPicPr>
        <xdr:cNvPr id="66" name="CheckBox64"/>
        <xdr:cNvPicPr preferRelativeResize="1">
          <a:picLocks noChangeAspect="0"/>
        </xdr:cNvPicPr>
      </xdr:nvPicPr>
      <xdr:blipFill>
        <a:blip r:embed="rId64"/>
        <a:stretch>
          <a:fillRect/>
        </a:stretch>
      </xdr:blipFill>
      <xdr:spPr>
        <a:xfrm>
          <a:off x="2847975" y="29498925"/>
          <a:ext cx="4657725" cy="228600"/>
        </a:xfrm>
        <a:prstGeom prst="rect">
          <a:avLst/>
        </a:prstGeom>
        <a:noFill/>
        <a:ln w="9525" cmpd="sng">
          <a:noFill/>
        </a:ln>
      </xdr:spPr>
    </xdr:pic>
    <xdr:clientData/>
  </xdr:twoCellAnchor>
  <xdr:twoCellAnchor editAs="oneCell">
    <xdr:from>
      <xdr:col>1</xdr:col>
      <xdr:colOff>19050</xdr:colOff>
      <xdr:row>104</xdr:row>
      <xdr:rowOff>133350</xdr:rowOff>
    </xdr:from>
    <xdr:to>
      <xdr:col>5</xdr:col>
      <xdr:colOff>123825</xdr:colOff>
      <xdr:row>109</xdr:row>
      <xdr:rowOff>133350</xdr:rowOff>
    </xdr:to>
    <xdr:pic>
      <xdr:nvPicPr>
        <xdr:cNvPr id="67" name="Picture 68"/>
        <xdr:cNvPicPr preferRelativeResize="1">
          <a:picLocks noChangeAspect="1"/>
        </xdr:cNvPicPr>
      </xdr:nvPicPr>
      <xdr:blipFill>
        <a:blip r:embed="rId1"/>
        <a:stretch>
          <a:fillRect/>
        </a:stretch>
      </xdr:blipFill>
      <xdr:spPr>
        <a:xfrm>
          <a:off x="209550" y="25355550"/>
          <a:ext cx="990600" cy="990600"/>
        </a:xfrm>
        <a:prstGeom prst="rect">
          <a:avLst/>
        </a:prstGeom>
        <a:noFill/>
        <a:ln w="9525" cmpd="sng">
          <a:noFill/>
        </a:ln>
      </xdr:spPr>
    </xdr:pic>
    <xdr:clientData/>
  </xdr:twoCellAnchor>
  <xdr:twoCellAnchor editAs="oneCell">
    <xdr:from>
      <xdr:col>9</xdr:col>
      <xdr:colOff>19050</xdr:colOff>
      <xdr:row>125</xdr:row>
      <xdr:rowOff>28575</xdr:rowOff>
    </xdr:from>
    <xdr:to>
      <xdr:col>15</xdr:col>
      <xdr:colOff>352425</xdr:colOff>
      <xdr:row>125</xdr:row>
      <xdr:rowOff>257175</xdr:rowOff>
    </xdr:to>
    <xdr:pic>
      <xdr:nvPicPr>
        <xdr:cNvPr id="68" name="CheckBox65"/>
        <xdr:cNvPicPr preferRelativeResize="1">
          <a:picLocks noChangeAspect="0"/>
        </xdr:cNvPicPr>
      </xdr:nvPicPr>
      <xdr:blipFill>
        <a:blip r:embed="rId65"/>
        <a:stretch>
          <a:fillRect/>
        </a:stretch>
      </xdr:blipFill>
      <xdr:spPr>
        <a:xfrm>
          <a:off x="2838450" y="30327600"/>
          <a:ext cx="4800600" cy="228600"/>
        </a:xfrm>
        <a:prstGeom prst="rect">
          <a:avLst/>
        </a:prstGeom>
        <a:noFill/>
        <a:ln w="9525" cmpd="sng">
          <a:noFill/>
        </a:ln>
      </xdr:spPr>
    </xdr:pic>
    <xdr:clientData/>
  </xdr:twoCellAnchor>
  <xdr:twoCellAnchor editAs="oneCell">
    <xdr:from>
      <xdr:col>9</xdr:col>
      <xdr:colOff>19050</xdr:colOff>
      <xdr:row>125</xdr:row>
      <xdr:rowOff>200025</xdr:rowOff>
    </xdr:from>
    <xdr:to>
      <xdr:col>15</xdr:col>
      <xdr:colOff>400050</xdr:colOff>
      <xdr:row>125</xdr:row>
      <xdr:rowOff>428625</xdr:rowOff>
    </xdr:to>
    <xdr:pic>
      <xdr:nvPicPr>
        <xdr:cNvPr id="69" name="CheckBox66"/>
        <xdr:cNvPicPr preferRelativeResize="1">
          <a:picLocks noChangeAspect="0"/>
        </xdr:cNvPicPr>
      </xdr:nvPicPr>
      <xdr:blipFill>
        <a:blip r:embed="rId66"/>
        <a:stretch>
          <a:fillRect/>
        </a:stretch>
      </xdr:blipFill>
      <xdr:spPr>
        <a:xfrm>
          <a:off x="2838450" y="30499050"/>
          <a:ext cx="4848225" cy="228600"/>
        </a:xfrm>
        <a:prstGeom prst="rect">
          <a:avLst/>
        </a:prstGeom>
        <a:noFill/>
        <a:ln w="9525" cmpd="sng">
          <a:noFill/>
        </a:ln>
      </xdr:spPr>
    </xdr:pic>
    <xdr:clientData/>
  </xdr:twoCellAnchor>
  <xdr:twoCellAnchor editAs="oneCell">
    <xdr:from>
      <xdr:col>9</xdr:col>
      <xdr:colOff>19050</xdr:colOff>
      <xdr:row>125</xdr:row>
      <xdr:rowOff>371475</xdr:rowOff>
    </xdr:from>
    <xdr:to>
      <xdr:col>15</xdr:col>
      <xdr:colOff>428625</xdr:colOff>
      <xdr:row>125</xdr:row>
      <xdr:rowOff>600075</xdr:rowOff>
    </xdr:to>
    <xdr:pic>
      <xdr:nvPicPr>
        <xdr:cNvPr id="70" name="CheckBox67"/>
        <xdr:cNvPicPr preferRelativeResize="1">
          <a:picLocks noChangeAspect="1"/>
        </xdr:cNvPicPr>
      </xdr:nvPicPr>
      <xdr:blipFill>
        <a:blip r:embed="rId67"/>
        <a:stretch>
          <a:fillRect/>
        </a:stretch>
      </xdr:blipFill>
      <xdr:spPr>
        <a:xfrm>
          <a:off x="2838450" y="30670500"/>
          <a:ext cx="4876800" cy="228600"/>
        </a:xfrm>
        <a:prstGeom prst="rect">
          <a:avLst/>
        </a:prstGeom>
        <a:noFill/>
        <a:ln w="9525" cmpd="sng">
          <a:noFill/>
        </a:ln>
      </xdr:spPr>
    </xdr:pic>
    <xdr:clientData/>
  </xdr:twoCellAnchor>
  <xdr:twoCellAnchor editAs="oneCell">
    <xdr:from>
      <xdr:col>9</xdr:col>
      <xdr:colOff>19050</xdr:colOff>
      <xdr:row>127</xdr:row>
      <xdr:rowOff>28575</xdr:rowOff>
    </xdr:from>
    <xdr:to>
      <xdr:col>15</xdr:col>
      <xdr:colOff>352425</xdr:colOff>
      <xdr:row>127</xdr:row>
      <xdr:rowOff>257175</xdr:rowOff>
    </xdr:to>
    <xdr:pic>
      <xdr:nvPicPr>
        <xdr:cNvPr id="71" name="CheckBox68"/>
        <xdr:cNvPicPr preferRelativeResize="1">
          <a:picLocks noChangeAspect="1"/>
        </xdr:cNvPicPr>
      </xdr:nvPicPr>
      <xdr:blipFill>
        <a:blip r:embed="rId68"/>
        <a:stretch>
          <a:fillRect/>
        </a:stretch>
      </xdr:blipFill>
      <xdr:spPr>
        <a:xfrm>
          <a:off x="2838450" y="31089600"/>
          <a:ext cx="4800600" cy="228600"/>
        </a:xfrm>
        <a:prstGeom prst="rect">
          <a:avLst/>
        </a:prstGeom>
        <a:noFill/>
        <a:ln w="9525" cmpd="sng">
          <a:noFill/>
        </a:ln>
      </xdr:spPr>
    </xdr:pic>
    <xdr:clientData/>
  </xdr:twoCellAnchor>
  <xdr:twoCellAnchor editAs="oneCell">
    <xdr:from>
      <xdr:col>9</xdr:col>
      <xdr:colOff>19050</xdr:colOff>
      <xdr:row>127</xdr:row>
      <xdr:rowOff>200025</xdr:rowOff>
    </xdr:from>
    <xdr:to>
      <xdr:col>15</xdr:col>
      <xdr:colOff>400050</xdr:colOff>
      <xdr:row>127</xdr:row>
      <xdr:rowOff>428625</xdr:rowOff>
    </xdr:to>
    <xdr:pic>
      <xdr:nvPicPr>
        <xdr:cNvPr id="72" name="CheckBox69"/>
        <xdr:cNvPicPr preferRelativeResize="1">
          <a:picLocks noChangeAspect="1"/>
        </xdr:cNvPicPr>
      </xdr:nvPicPr>
      <xdr:blipFill>
        <a:blip r:embed="rId69"/>
        <a:stretch>
          <a:fillRect/>
        </a:stretch>
      </xdr:blipFill>
      <xdr:spPr>
        <a:xfrm>
          <a:off x="2838450" y="31261050"/>
          <a:ext cx="4848225" cy="228600"/>
        </a:xfrm>
        <a:prstGeom prst="rect">
          <a:avLst/>
        </a:prstGeom>
        <a:noFill/>
        <a:ln w="9525" cmpd="sng">
          <a:noFill/>
        </a:ln>
      </xdr:spPr>
    </xdr:pic>
    <xdr:clientData/>
  </xdr:twoCellAnchor>
  <xdr:twoCellAnchor editAs="oneCell">
    <xdr:from>
      <xdr:col>9</xdr:col>
      <xdr:colOff>19050</xdr:colOff>
      <xdr:row>127</xdr:row>
      <xdr:rowOff>371475</xdr:rowOff>
    </xdr:from>
    <xdr:to>
      <xdr:col>15</xdr:col>
      <xdr:colOff>428625</xdr:colOff>
      <xdr:row>127</xdr:row>
      <xdr:rowOff>600075</xdr:rowOff>
    </xdr:to>
    <xdr:pic>
      <xdr:nvPicPr>
        <xdr:cNvPr id="73" name="CheckBox70"/>
        <xdr:cNvPicPr preferRelativeResize="1">
          <a:picLocks noChangeAspect="1"/>
        </xdr:cNvPicPr>
      </xdr:nvPicPr>
      <xdr:blipFill>
        <a:blip r:embed="rId70"/>
        <a:stretch>
          <a:fillRect/>
        </a:stretch>
      </xdr:blipFill>
      <xdr:spPr>
        <a:xfrm>
          <a:off x="2838450" y="31432500"/>
          <a:ext cx="4876800" cy="228600"/>
        </a:xfrm>
        <a:prstGeom prst="rect">
          <a:avLst/>
        </a:prstGeom>
        <a:noFill/>
        <a:ln w="9525" cmpd="sng">
          <a:noFill/>
        </a:ln>
      </xdr:spPr>
    </xdr:pic>
    <xdr:clientData/>
  </xdr:twoCellAnchor>
  <xdr:twoCellAnchor editAs="oneCell">
    <xdr:from>
      <xdr:col>9</xdr:col>
      <xdr:colOff>19050</xdr:colOff>
      <xdr:row>212</xdr:row>
      <xdr:rowOff>28575</xdr:rowOff>
    </xdr:from>
    <xdr:to>
      <xdr:col>15</xdr:col>
      <xdr:colOff>352425</xdr:colOff>
      <xdr:row>212</xdr:row>
      <xdr:rowOff>257175</xdr:rowOff>
    </xdr:to>
    <xdr:pic>
      <xdr:nvPicPr>
        <xdr:cNvPr id="74" name="CheckBox71"/>
        <xdr:cNvPicPr preferRelativeResize="1">
          <a:picLocks noChangeAspect="0"/>
        </xdr:cNvPicPr>
      </xdr:nvPicPr>
      <xdr:blipFill>
        <a:blip r:embed="rId71"/>
        <a:stretch>
          <a:fillRect/>
        </a:stretch>
      </xdr:blipFill>
      <xdr:spPr>
        <a:xfrm>
          <a:off x="2838450" y="48091725"/>
          <a:ext cx="4800600" cy="228600"/>
        </a:xfrm>
        <a:prstGeom prst="rect">
          <a:avLst/>
        </a:prstGeom>
        <a:noFill/>
        <a:ln w="9525" cmpd="sng">
          <a:noFill/>
        </a:ln>
      </xdr:spPr>
    </xdr:pic>
    <xdr:clientData/>
  </xdr:twoCellAnchor>
  <xdr:twoCellAnchor editAs="oneCell">
    <xdr:from>
      <xdr:col>9</xdr:col>
      <xdr:colOff>19050</xdr:colOff>
      <xdr:row>212</xdr:row>
      <xdr:rowOff>542925</xdr:rowOff>
    </xdr:from>
    <xdr:to>
      <xdr:col>15</xdr:col>
      <xdr:colOff>428625</xdr:colOff>
      <xdr:row>212</xdr:row>
      <xdr:rowOff>771525</xdr:rowOff>
    </xdr:to>
    <xdr:pic>
      <xdr:nvPicPr>
        <xdr:cNvPr id="75" name="CheckBox74"/>
        <xdr:cNvPicPr preferRelativeResize="1">
          <a:picLocks noChangeAspect="0"/>
        </xdr:cNvPicPr>
      </xdr:nvPicPr>
      <xdr:blipFill>
        <a:blip r:embed="rId72"/>
        <a:stretch>
          <a:fillRect/>
        </a:stretch>
      </xdr:blipFill>
      <xdr:spPr>
        <a:xfrm>
          <a:off x="2838450" y="48606075"/>
          <a:ext cx="4876800" cy="228600"/>
        </a:xfrm>
        <a:prstGeom prst="rect">
          <a:avLst/>
        </a:prstGeom>
        <a:noFill/>
        <a:ln w="9525" cmpd="sng">
          <a:noFill/>
        </a:ln>
      </xdr:spPr>
    </xdr:pic>
    <xdr:clientData/>
  </xdr:twoCellAnchor>
  <xdr:twoCellAnchor editAs="oneCell">
    <xdr:from>
      <xdr:col>9</xdr:col>
      <xdr:colOff>19050</xdr:colOff>
      <xdr:row>212</xdr:row>
      <xdr:rowOff>200025</xdr:rowOff>
    </xdr:from>
    <xdr:to>
      <xdr:col>15</xdr:col>
      <xdr:colOff>352425</xdr:colOff>
      <xdr:row>212</xdr:row>
      <xdr:rowOff>428625</xdr:rowOff>
    </xdr:to>
    <xdr:pic>
      <xdr:nvPicPr>
        <xdr:cNvPr id="76" name="CheckBox72"/>
        <xdr:cNvPicPr preferRelativeResize="1">
          <a:picLocks noChangeAspect="0"/>
        </xdr:cNvPicPr>
      </xdr:nvPicPr>
      <xdr:blipFill>
        <a:blip r:embed="rId73"/>
        <a:stretch>
          <a:fillRect/>
        </a:stretch>
      </xdr:blipFill>
      <xdr:spPr>
        <a:xfrm>
          <a:off x="2838450" y="48263175"/>
          <a:ext cx="4800600" cy="228600"/>
        </a:xfrm>
        <a:prstGeom prst="rect">
          <a:avLst/>
        </a:prstGeom>
        <a:noFill/>
        <a:ln w="9525" cmpd="sng">
          <a:noFill/>
        </a:ln>
      </xdr:spPr>
    </xdr:pic>
    <xdr:clientData/>
  </xdr:twoCellAnchor>
  <xdr:twoCellAnchor editAs="oneCell">
    <xdr:from>
      <xdr:col>9</xdr:col>
      <xdr:colOff>19050</xdr:colOff>
      <xdr:row>212</xdr:row>
      <xdr:rowOff>371475</xdr:rowOff>
    </xdr:from>
    <xdr:to>
      <xdr:col>15</xdr:col>
      <xdr:colOff>352425</xdr:colOff>
      <xdr:row>212</xdr:row>
      <xdr:rowOff>600075</xdr:rowOff>
    </xdr:to>
    <xdr:pic>
      <xdr:nvPicPr>
        <xdr:cNvPr id="77" name="CheckBox73"/>
        <xdr:cNvPicPr preferRelativeResize="1">
          <a:picLocks noChangeAspect="0"/>
        </xdr:cNvPicPr>
      </xdr:nvPicPr>
      <xdr:blipFill>
        <a:blip r:embed="rId74"/>
        <a:stretch>
          <a:fillRect/>
        </a:stretch>
      </xdr:blipFill>
      <xdr:spPr>
        <a:xfrm>
          <a:off x="2838450" y="48434625"/>
          <a:ext cx="4800600" cy="228600"/>
        </a:xfrm>
        <a:prstGeom prst="rect">
          <a:avLst/>
        </a:prstGeom>
        <a:noFill/>
        <a:ln w="9525" cmpd="sng">
          <a:noFill/>
        </a:ln>
      </xdr:spPr>
    </xdr:pic>
    <xdr:clientData/>
  </xdr:twoCellAnchor>
  <xdr:twoCellAnchor editAs="oneCell">
    <xdr:from>
      <xdr:col>9</xdr:col>
      <xdr:colOff>28575</xdr:colOff>
      <xdr:row>212</xdr:row>
      <xdr:rowOff>714375</xdr:rowOff>
    </xdr:from>
    <xdr:to>
      <xdr:col>15</xdr:col>
      <xdr:colOff>438150</xdr:colOff>
      <xdr:row>212</xdr:row>
      <xdr:rowOff>942975</xdr:rowOff>
    </xdr:to>
    <xdr:pic>
      <xdr:nvPicPr>
        <xdr:cNvPr id="78" name="CheckBox75"/>
        <xdr:cNvPicPr preferRelativeResize="1">
          <a:picLocks noChangeAspect="0"/>
        </xdr:cNvPicPr>
      </xdr:nvPicPr>
      <xdr:blipFill>
        <a:blip r:embed="rId75"/>
        <a:stretch>
          <a:fillRect/>
        </a:stretch>
      </xdr:blipFill>
      <xdr:spPr>
        <a:xfrm>
          <a:off x="2847975" y="48777525"/>
          <a:ext cx="4876800" cy="228600"/>
        </a:xfrm>
        <a:prstGeom prst="rect">
          <a:avLst/>
        </a:prstGeom>
        <a:noFill/>
        <a:ln w="9525" cmpd="sng">
          <a:noFill/>
        </a:ln>
      </xdr:spPr>
    </xdr:pic>
    <xdr:clientData/>
  </xdr:twoCellAnchor>
  <xdr:twoCellAnchor editAs="oneCell">
    <xdr:from>
      <xdr:col>9</xdr:col>
      <xdr:colOff>28575</xdr:colOff>
      <xdr:row>212</xdr:row>
      <xdr:rowOff>885825</xdr:rowOff>
    </xdr:from>
    <xdr:to>
      <xdr:col>15</xdr:col>
      <xdr:colOff>438150</xdr:colOff>
      <xdr:row>212</xdr:row>
      <xdr:rowOff>1114425</xdr:rowOff>
    </xdr:to>
    <xdr:pic>
      <xdr:nvPicPr>
        <xdr:cNvPr id="79" name="CheckBox76"/>
        <xdr:cNvPicPr preferRelativeResize="1">
          <a:picLocks noChangeAspect="1"/>
        </xdr:cNvPicPr>
      </xdr:nvPicPr>
      <xdr:blipFill>
        <a:blip r:embed="rId76"/>
        <a:stretch>
          <a:fillRect/>
        </a:stretch>
      </xdr:blipFill>
      <xdr:spPr>
        <a:xfrm>
          <a:off x="2847975" y="48948975"/>
          <a:ext cx="4876800" cy="228600"/>
        </a:xfrm>
        <a:prstGeom prst="rect">
          <a:avLst/>
        </a:prstGeom>
        <a:noFill/>
        <a:ln w="9525" cmpd="sng">
          <a:noFill/>
        </a:ln>
      </xdr:spPr>
    </xdr:pic>
    <xdr:clientData/>
  </xdr:twoCellAnchor>
  <xdr:twoCellAnchor editAs="oneCell">
    <xdr:from>
      <xdr:col>9</xdr:col>
      <xdr:colOff>19050</xdr:colOff>
      <xdr:row>214</xdr:row>
      <xdr:rowOff>28575</xdr:rowOff>
    </xdr:from>
    <xdr:to>
      <xdr:col>15</xdr:col>
      <xdr:colOff>352425</xdr:colOff>
      <xdr:row>214</xdr:row>
      <xdr:rowOff>257175</xdr:rowOff>
    </xdr:to>
    <xdr:pic>
      <xdr:nvPicPr>
        <xdr:cNvPr id="80" name="CheckBox77"/>
        <xdr:cNvPicPr preferRelativeResize="1">
          <a:picLocks noChangeAspect="0"/>
        </xdr:cNvPicPr>
      </xdr:nvPicPr>
      <xdr:blipFill>
        <a:blip r:embed="rId77"/>
        <a:stretch>
          <a:fillRect/>
        </a:stretch>
      </xdr:blipFill>
      <xdr:spPr>
        <a:xfrm>
          <a:off x="2838450" y="49387125"/>
          <a:ext cx="4800600" cy="228600"/>
        </a:xfrm>
        <a:prstGeom prst="rect">
          <a:avLst/>
        </a:prstGeom>
        <a:noFill/>
        <a:ln w="9525" cmpd="sng">
          <a:noFill/>
        </a:ln>
      </xdr:spPr>
    </xdr:pic>
    <xdr:clientData/>
  </xdr:twoCellAnchor>
  <xdr:twoCellAnchor editAs="oneCell">
    <xdr:from>
      <xdr:col>9</xdr:col>
      <xdr:colOff>19050</xdr:colOff>
      <xdr:row>214</xdr:row>
      <xdr:rowOff>542925</xdr:rowOff>
    </xdr:from>
    <xdr:to>
      <xdr:col>15</xdr:col>
      <xdr:colOff>428625</xdr:colOff>
      <xdr:row>214</xdr:row>
      <xdr:rowOff>771525</xdr:rowOff>
    </xdr:to>
    <xdr:pic>
      <xdr:nvPicPr>
        <xdr:cNvPr id="81" name="CheckBox78"/>
        <xdr:cNvPicPr preferRelativeResize="1">
          <a:picLocks noChangeAspect="1"/>
        </xdr:cNvPicPr>
      </xdr:nvPicPr>
      <xdr:blipFill>
        <a:blip r:embed="rId78"/>
        <a:stretch>
          <a:fillRect/>
        </a:stretch>
      </xdr:blipFill>
      <xdr:spPr>
        <a:xfrm>
          <a:off x="2838450" y="49901475"/>
          <a:ext cx="4876800" cy="228600"/>
        </a:xfrm>
        <a:prstGeom prst="rect">
          <a:avLst/>
        </a:prstGeom>
        <a:noFill/>
        <a:ln w="9525" cmpd="sng">
          <a:noFill/>
        </a:ln>
      </xdr:spPr>
    </xdr:pic>
    <xdr:clientData/>
  </xdr:twoCellAnchor>
  <xdr:twoCellAnchor editAs="oneCell">
    <xdr:from>
      <xdr:col>9</xdr:col>
      <xdr:colOff>19050</xdr:colOff>
      <xdr:row>214</xdr:row>
      <xdr:rowOff>200025</xdr:rowOff>
    </xdr:from>
    <xdr:to>
      <xdr:col>15</xdr:col>
      <xdr:colOff>352425</xdr:colOff>
      <xdr:row>214</xdr:row>
      <xdr:rowOff>428625</xdr:rowOff>
    </xdr:to>
    <xdr:pic>
      <xdr:nvPicPr>
        <xdr:cNvPr id="82" name="CheckBox79"/>
        <xdr:cNvPicPr preferRelativeResize="1">
          <a:picLocks noChangeAspect="1"/>
        </xdr:cNvPicPr>
      </xdr:nvPicPr>
      <xdr:blipFill>
        <a:blip r:embed="rId79"/>
        <a:stretch>
          <a:fillRect/>
        </a:stretch>
      </xdr:blipFill>
      <xdr:spPr>
        <a:xfrm>
          <a:off x="2838450" y="49558575"/>
          <a:ext cx="4800600" cy="228600"/>
        </a:xfrm>
        <a:prstGeom prst="rect">
          <a:avLst/>
        </a:prstGeom>
        <a:noFill/>
        <a:ln w="9525" cmpd="sng">
          <a:noFill/>
        </a:ln>
      </xdr:spPr>
    </xdr:pic>
    <xdr:clientData/>
  </xdr:twoCellAnchor>
  <xdr:twoCellAnchor editAs="oneCell">
    <xdr:from>
      <xdr:col>9</xdr:col>
      <xdr:colOff>19050</xdr:colOff>
      <xdr:row>214</xdr:row>
      <xdr:rowOff>371475</xdr:rowOff>
    </xdr:from>
    <xdr:to>
      <xdr:col>15</xdr:col>
      <xdr:colOff>352425</xdr:colOff>
      <xdr:row>214</xdr:row>
      <xdr:rowOff>600075</xdr:rowOff>
    </xdr:to>
    <xdr:pic>
      <xdr:nvPicPr>
        <xdr:cNvPr id="83" name="CheckBox80"/>
        <xdr:cNvPicPr preferRelativeResize="1">
          <a:picLocks noChangeAspect="1"/>
        </xdr:cNvPicPr>
      </xdr:nvPicPr>
      <xdr:blipFill>
        <a:blip r:embed="rId80"/>
        <a:stretch>
          <a:fillRect/>
        </a:stretch>
      </xdr:blipFill>
      <xdr:spPr>
        <a:xfrm>
          <a:off x="2838450" y="49730025"/>
          <a:ext cx="4800600" cy="228600"/>
        </a:xfrm>
        <a:prstGeom prst="rect">
          <a:avLst/>
        </a:prstGeom>
        <a:noFill/>
        <a:ln w="9525" cmpd="sng">
          <a:noFill/>
        </a:ln>
      </xdr:spPr>
    </xdr:pic>
    <xdr:clientData/>
  </xdr:twoCellAnchor>
  <xdr:twoCellAnchor editAs="oneCell">
    <xdr:from>
      <xdr:col>9</xdr:col>
      <xdr:colOff>28575</xdr:colOff>
      <xdr:row>214</xdr:row>
      <xdr:rowOff>714375</xdr:rowOff>
    </xdr:from>
    <xdr:to>
      <xdr:col>15</xdr:col>
      <xdr:colOff>438150</xdr:colOff>
      <xdr:row>214</xdr:row>
      <xdr:rowOff>942975</xdr:rowOff>
    </xdr:to>
    <xdr:pic>
      <xdr:nvPicPr>
        <xdr:cNvPr id="84" name="CheckBox81"/>
        <xdr:cNvPicPr preferRelativeResize="1">
          <a:picLocks noChangeAspect="1"/>
        </xdr:cNvPicPr>
      </xdr:nvPicPr>
      <xdr:blipFill>
        <a:blip r:embed="rId81"/>
        <a:stretch>
          <a:fillRect/>
        </a:stretch>
      </xdr:blipFill>
      <xdr:spPr>
        <a:xfrm>
          <a:off x="2847975" y="50072925"/>
          <a:ext cx="4876800" cy="228600"/>
        </a:xfrm>
        <a:prstGeom prst="rect">
          <a:avLst/>
        </a:prstGeom>
        <a:noFill/>
        <a:ln w="9525" cmpd="sng">
          <a:noFill/>
        </a:ln>
      </xdr:spPr>
    </xdr:pic>
    <xdr:clientData/>
  </xdr:twoCellAnchor>
  <xdr:twoCellAnchor editAs="oneCell">
    <xdr:from>
      <xdr:col>9</xdr:col>
      <xdr:colOff>28575</xdr:colOff>
      <xdr:row>214</xdr:row>
      <xdr:rowOff>885825</xdr:rowOff>
    </xdr:from>
    <xdr:to>
      <xdr:col>15</xdr:col>
      <xdr:colOff>438150</xdr:colOff>
      <xdr:row>214</xdr:row>
      <xdr:rowOff>1114425</xdr:rowOff>
    </xdr:to>
    <xdr:pic>
      <xdr:nvPicPr>
        <xdr:cNvPr id="85" name="CheckBox82"/>
        <xdr:cNvPicPr preferRelativeResize="1">
          <a:picLocks noChangeAspect="1"/>
        </xdr:cNvPicPr>
      </xdr:nvPicPr>
      <xdr:blipFill>
        <a:blip r:embed="rId82"/>
        <a:stretch>
          <a:fillRect/>
        </a:stretch>
      </xdr:blipFill>
      <xdr:spPr>
        <a:xfrm>
          <a:off x="2847975" y="50244375"/>
          <a:ext cx="4876800" cy="228600"/>
        </a:xfrm>
        <a:prstGeom prst="rect">
          <a:avLst/>
        </a:prstGeom>
        <a:noFill/>
        <a:ln w="9525" cmpd="sng">
          <a:noFill/>
        </a:ln>
      </xdr:spPr>
    </xdr:pic>
    <xdr:clientData/>
  </xdr:twoCellAnchor>
  <xdr:twoCellAnchor editAs="oneCell">
    <xdr:from>
      <xdr:col>9</xdr:col>
      <xdr:colOff>19050</xdr:colOff>
      <xdr:row>217</xdr:row>
      <xdr:rowOff>28575</xdr:rowOff>
    </xdr:from>
    <xdr:to>
      <xdr:col>15</xdr:col>
      <xdr:colOff>352425</xdr:colOff>
      <xdr:row>217</xdr:row>
      <xdr:rowOff>257175</xdr:rowOff>
    </xdr:to>
    <xdr:pic>
      <xdr:nvPicPr>
        <xdr:cNvPr id="86" name="CheckBox83"/>
        <xdr:cNvPicPr preferRelativeResize="1">
          <a:picLocks noChangeAspect="0"/>
        </xdr:cNvPicPr>
      </xdr:nvPicPr>
      <xdr:blipFill>
        <a:blip r:embed="rId83"/>
        <a:stretch>
          <a:fillRect/>
        </a:stretch>
      </xdr:blipFill>
      <xdr:spPr>
        <a:xfrm>
          <a:off x="2838450" y="50720625"/>
          <a:ext cx="4800600" cy="228600"/>
        </a:xfrm>
        <a:prstGeom prst="rect">
          <a:avLst/>
        </a:prstGeom>
        <a:noFill/>
        <a:ln w="9525" cmpd="sng">
          <a:noFill/>
        </a:ln>
      </xdr:spPr>
    </xdr:pic>
    <xdr:clientData/>
  </xdr:twoCellAnchor>
  <xdr:twoCellAnchor editAs="oneCell">
    <xdr:from>
      <xdr:col>9</xdr:col>
      <xdr:colOff>19050</xdr:colOff>
      <xdr:row>217</xdr:row>
      <xdr:rowOff>200025</xdr:rowOff>
    </xdr:from>
    <xdr:to>
      <xdr:col>15</xdr:col>
      <xdr:colOff>400050</xdr:colOff>
      <xdr:row>217</xdr:row>
      <xdr:rowOff>428625</xdr:rowOff>
    </xdr:to>
    <xdr:pic>
      <xdr:nvPicPr>
        <xdr:cNvPr id="87" name="CheckBox84"/>
        <xdr:cNvPicPr preferRelativeResize="1">
          <a:picLocks noChangeAspect="0"/>
        </xdr:cNvPicPr>
      </xdr:nvPicPr>
      <xdr:blipFill>
        <a:blip r:embed="rId84"/>
        <a:stretch>
          <a:fillRect/>
        </a:stretch>
      </xdr:blipFill>
      <xdr:spPr>
        <a:xfrm>
          <a:off x="2838450" y="50892075"/>
          <a:ext cx="4848225" cy="228600"/>
        </a:xfrm>
        <a:prstGeom prst="rect">
          <a:avLst/>
        </a:prstGeom>
        <a:noFill/>
        <a:ln w="9525" cmpd="sng">
          <a:noFill/>
        </a:ln>
      </xdr:spPr>
    </xdr:pic>
    <xdr:clientData/>
  </xdr:twoCellAnchor>
  <xdr:twoCellAnchor editAs="oneCell">
    <xdr:from>
      <xdr:col>9</xdr:col>
      <xdr:colOff>9525</xdr:colOff>
      <xdr:row>222</xdr:row>
      <xdr:rowOff>9525</xdr:rowOff>
    </xdr:from>
    <xdr:to>
      <xdr:col>15</xdr:col>
      <xdr:colOff>419100</xdr:colOff>
      <xdr:row>222</xdr:row>
      <xdr:rowOff>238125</xdr:rowOff>
    </xdr:to>
    <xdr:pic>
      <xdr:nvPicPr>
        <xdr:cNvPr id="88" name="CheckBox85"/>
        <xdr:cNvPicPr preferRelativeResize="1">
          <a:picLocks noChangeAspect="0"/>
        </xdr:cNvPicPr>
      </xdr:nvPicPr>
      <xdr:blipFill>
        <a:blip r:embed="rId85"/>
        <a:stretch>
          <a:fillRect/>
        </a:stretch>
      </xdr:blipFill>
      <xdr:spPr>
        <a:xfrm>
          <a:off x="2828925" y="51844575"/>
          <a:ext cx="4876800" cy="228600"/>
        </a:xfrm>
        <a:prstGeom prst="rect">
          <a:avLst/>
        </a:prstGeom>
        <a:noFill/>
        <a:ln w="9525" cmpd="sng">
          <a:noFill/>
        </a:ln>
      </xdr:spPr>
    </xdr:pic>
    <xdr:clientData/>
  </xdr:twoCellAnchor>
  <xdr:twoCellAnchor editAs="oneCell">
    <xdr:from>
      <xdr:col>9</xdr:col>
      <xdr:colOff>9525</xdr:colOff>
      <xdr:row>222</xdr:row>
      <xdr:rowOff>180975</xdr:rowOff>
    </xdr:from>
    <xdr:to>
      <xdr:col>15</xdr:col>
      <xdr:colOff>419100</xdr:colOff>
      <xdr:row>222</xdr:row>
      <xdr:rowOff>409575</xdr:rowOff>
    </xdr:to>
    <xdr:pic>
      <xdr:nvPicPr>
        <xdr:cNvPr id="89" name="CheckBox86"/>
        <xdr:cNvPicPr preferRelativeResize="1">
          <a:picLocks noChangeAspect="0"/>
        </xdr:cNvPicPr>
      </xdr:nvPicPr>
      <xdr:blipFill>
        <a:blip r:embed="rId86"/>
        <a:stretch>
          <a:fillRect/>
        </a:stretch>
      </xdr:blipFill>
      <xdr:spPr>
        <a:xfrm>
          <a:off x="2828925" y="52016025"/>
          <a:ext cx="4876800" cy="228600"/>
        </a:xfrm>
        <a:prstGeom prst="rect">
          <a:avLst/>
        </a:prstGeom>
        <a:noFill/>
        <a:ln w="9525" cmpd="sng">
          <a:noFill/>
        </a:ln>
      </xdr:spPr>
    </xdr:pic>
    <xdr:clientData/>
  </xdr:twoCellAnchor>
  <xdr:twoCellAnchor editAs="oneCell">
    <xdr:from>
      <xdr:col>9</xdr:col>
      <xdr:colOff>19050</xdr:colOff>
      <xdr:row>224</xdr:row>
      <xdr:rowOff>28575</xdr:rowOff>
    </xdr:from>
    <xdr:to>
      <xdr:col>15</xdr:col>
      <xdr:colOff>352425</xdr:colOff>
      <xdr:row>224</xdr:row>
      <xdr:rowOff>257175</xdr:rowOff>
    </xdr:to>
    <xdr:pic>
      <xdr:nvPicPr>
        <xdr:cNvPr id="90" name="CheckBox87"/>
        <xdr:cNvPicPr preferRelativeResize="1">
          <a:picLocks noChangeAspect="0"/>
        </xdr:cNvPicPr>
      </xdr:nvPicPr>
      <xdr:blipFill>
        <a:blip r:embed="rId87"/>
        <a:stretch>
          <a:fillRect/>
        </a:stretch>
      </xdr:blipFill>
      <xdr:spPr>
        <a:xfrm>
          <a:off x="2838450" y="52768500"/>
          <a:ext cx="4800600" cy="228600"/>
        </a:xfrm>
        <a:prstGeom prst="rect">
          <a:avLst/>
        </a:prstGeom>
        <a:noFill/>
        <a:ln w="9525" cmpd="sng">
          <a:noFill/>
        </a:ln>
      </xdr:spPr>
    </xdr:pic>
    <xdr:clientData/>
  </xdr:twoCellAnchor>
  <xdr:twoCellAnchor editAs="oneCell">
    <xdr:from>
      <xdr:col>9</xdr:col>
      <xdr:colOff>19050</xdr:colOff>
      <xdr:row>224</xdr:row>
      <xdr:rowOff>200025</xdr:rowOff>
    </xdr:from>
    <xdr:to>
      <xdr:col>15</xdr:col>
      <xdr:colOff>400050</xdr:colOff>
      <xdr:row>224</xdr:row>
      <xdr:rowOff>428625</xdr:rowOff>
    </xdr:to>
    <xdr:pic>
      <xdr:nvPicPr>
        <xdr:cNvPr id="91" name="CheckBox88"/>
        <xdr:cNvPicPr preferRelativeResize="1">
          <a:picLocks noChangeAspect="0"/>
        </xdr:cNvPicPr>
      </xdr:nvPicPr>
      <xdr:blipFill>
        <a:blip r:embed="rId88"/>
        <a:stretch>
          <a:fillRect/>
        </a:stretch>
      </xdr:blipFill>
      <xdr:spPr>
        <a:xfrm>
          <a:off x="2838450" y="52939950"/>
          <a:ext cx="4848225" cy="228600"/>
        </a:xfrm>
        <a:prstGeom prst="rect">
          <a:avLst/>
        </a:prstGeom>
        <a:noFill/>
        <a:ln w="9525" cmpd="sng">
          <a:noFill/>
        </a:ln>
      </xdr:spPr>
    </xdr:pic>
    <xdr:clientData/>
  </xdr:twoCellAnchor>
  <xdr:twoCellAnchor editAs="oneCell">
    <xdr:from>
      <xdr:col>9</xdr:col>
      <xdr:colOff>19050</xdr:colOff>
      <xdr:row>224</xdr:row>
      <xdr:rowOff>371475</xdr:rowOff>
    </xdr:from>
    <xdr:to>
      <xdr:col>15</xdr:col>
      <xdr:colOff>428625</xdr:colOff>
      <xdr:row>224</xdr:row>
      <xdr:rowOff>600075</xdr:rowOff>
    </xdr:to>
    <xdr:pic>
      <xdr:nvPicPr>
        <xdr:cNvPr id="92" name="CheckBox89"/>
        <xdr:cNvPicPr preferRelativeResize="1">
          <a:picLocks noChangeAspect="0"/>
        </xdr:cNvPicPr>
      </xdr:nvPicPr>
      <xdr:blipFill>
        <a:blip r:embed="rId89"/>
        <a:stretch>
          <a:fillRect/>
        </a:stretch>
      </xdr:blipFill>
      <xdr:spPr>
        <a:xfrm>
          <a:off x="2838450" y="53111400"/>
          <a:ext cx="4876800" cy="228600"/>
        </a:xfrm>
        <a:prstGeom prst="rect">
          <a:avLst/>
        </a:prstGeom>
        <a:noFill/>
        <a:ln w="9525" cmpd="sng">
          <a:noFill/>
        </a:ln>
      </xdr:spPr>
    </xdr:pic>
    <xdr:clientData/>
  </xdr:twoCellAnchor>
  <xdr:twoCellAnchor editAs="oneCell">
    <xdr:from>
      <xdr:col>9</xdr:col>
      <xdr:colOff>19050</xdr:colOff>
      <xdr:row>224</xdr:row>
      <xdr:rowOff>542925</xdr:rowOff>
    </xdr:from>
    <xdr:to>
      <xdr:col>15</xdr:col>
      <xdr:colOff>428625</xdr:colOff>
      <xdr:row>224</xdr:row>
      <xdr:rowOff>771525</xdr:rowOff>
    </xdr:to>
    <xdr:pic>
      <xdr:nvPicPr>
        <xdr:cNvPr id="93" name="CheckBox90"/>
        <xdr:cNvPicPr preferRelativeResize="1">
          <a:picLocks noChangeAspect="0"/>
        </xdr:cNvPicPr>
      </xdr:nvPicPr>
      <xdr:blipFill>
        <a:blip r:embed="rId90"/>
        <a:stretch>
          <a:fillRect/>
        </a:stretch>
      </xdr:blipFill>
      <xdr:spPr>
        <a:xfrm>
          <a:off x="2838450" y="53282850"/>
          <a:ext cx="4876800" cy="228600"/>
        </a:xfrm>
        <a:prstGeom prst="rect">
          <a:avLst/>
        </a:prstGeom>
        <a:noFill/>
        <a:ln w="9525" cmpd="sng">
          <a:noFill/>
        </a:ln>
      </xdr:spPr>
    </xdr:pic>
    <xdr:clientData/>
  </xdr:twoCellAnchor>
  <xdr:twoCellAnchor editAs="oneCell">
    <xdr:from>
      <xdr:col>9</xdr:col>
      <xdr:colOff>9525</xdr:colOff>
      <xdr:row>222</xdr:row>
      <xdr:rowOff>352425</xdr:rowOff>
    </xdr:from>
    <xdr:to>
      <xdr:col>15</xdr:col>
      <xdr:colOff>419100</xdr:colOff>
      <xdr:row>222</xdr:row>
      <xdr:rowOff>581025</xdr:rowOff>
    </xdr:to>
    <xdr:pic>
      <xdr:nvPicPr>
        <xdr:cNvPr id="94" name="CheckBox91"/>
        <xdr:cNvPicPr preferRelativeResize="1">
          <a:picLocks noChangeAspect="0"/>
        </xdr:cNvPicPr>
      </xdr:nvPicPr>
      <xdr:blipFill>
        <a:blip r:embed="rId91"/>
        <a:stretch>
          <a:fillRect/>
        </a:stretch>
      </xdr:blipFill>
      <xdr:spPr>
        <a:xfrm>
          <a:off x="2828925" y="52187475"/>
          <a:ext cx="4876800" cy="228600"/>
        </a:xfrm>
        <a:prstGeom prst="rect">
          <a:avLst/>
        </a:prstGeom>
        <a:noFill/>
        <a:ln w="9525" cmpd="sng">
          <a:noFill/>
        </a:ln>
      </xdr:spPr>
    </xdr:pic>
    <xdr:clientData/>
  </xdr:twoCellAnchor>
  <xdr:twoCellAnchor editAs="oneCell">
    <xdr:from>
      <xdr:col>9</xdr:col>
      <xdr:colOff>9525</xdr:colOff>
      <xdr:row>222</xdr:row>
      <xdr:rowOff>523875</xdr:rowOff>
    </xdr:from>
    <xdr:to>
      <xdr:col>15</xdr:col>
      <xdr:colOff>419100</xdr:colOff>
      <xdr:row>223</xdr:row>
      <xdr:rowOff>9525</xdr:rowOff>
    </xdr:to>
    <xdr:pic>
      <xdr:nvPicPr>
        <xdr:cNvPr id="95" name="CheckBox92"/>
        <xdr:cNvPicPr preferRelativeResize="1">
          <a:picLocks noChangeAspect="1"/>
        </xdr:cNvPicPr>
      </xdr:nvPicPr>
      <xdr:blipFill>
        <a:blip r:embed="rId92"/>
        <a:stretch>
          <a:fillRect/>
        </a:stretch>
      </xdr:blipFill>
      <xdr:spPr>
        <a:xfrm>
          <a:off x="2828925" y="52358925"/>
          <a:ext cx="4876800" cy="228600"/>
        </a:xfrm>
        <a:prstGeom prst="rect">
          <a:avLst/>
        </a:prstGeom>
        <a:noFill/>
        <a:ln w="9525" cmpd="sng">
          <a:noFill/>
        </a:ln>
      </xdr:spPr>
    </xdr:pic>
    <xdr:clientData/>
  </xdr:twoCellAnchor>
  <xdr:twoCellAnchor editAs="oneCell">
    <xdr:from>
      <xdr:col>1</xdr:col>
      <xdr:colOff>28575</xdr:colOff>
      <xdr:row>251</xdr:row>
      <xdr:rowOff>85725</xdr:rowOff>
    </xdr:from>
    <xdr:to>
      <xdr:col>5</xdr:col>
      <xdr:colOff>133350</xdr:colOff>
      <xdr:row>256</xdr:row>
      <xdr:rowOff>28575</xdr:rowOff>
    </xdr:to>
    <xdr:pic>
      <xdr:nvPicPr>
        <xdr:cNvPr id="96" name="Picture 97"/>
        <xdr:cNvPicPr preferRelativeResize="1">
          <a:picLocks noChangeAspect="1"/>
        </xdr:cNvPicPr>
      </xdr:nvPicPr>
      <xdr:blipFill>
        <a:blip r:embed="rId1"/>
        <a:stretch>
          <a:fillRect/>
        </a:stretch>
      </xdr:blipFill>
      <xdr:spPr>
        <a:xfrm>
          <a:off x="219075" y="59245500"/>
          <a:ext cx="990600" cy="1038225"/>
        </a:xfrm>
        <a:prstGeom prst="rect">
          <a:avLst/>
        </a:prstGeom>
        <a:noFill/>
        <a:ln w="9525" cmpd="sng">
          <a:noFill/>
        </a:ln>
      </xdr:spPr>
    </xdr:pic>
    <xdr:clientData/>
  </xdr:twoCellAnchor>
  <xdr:twoCellAnchor editAs="oneCell">
    <xdr:from>
      <xdr:col>9</xdr:col>
      <xdr:colOff>19050</xdr:colOff>
      <xdr:row>229</xdr:row>
      <xdr:rowOff>28575</xdr:rowOff>
    </xdr:from>
    <xdr:to>
      <xdr:col>15</xdr:col>
      <xdr:colOff>352425</xdr:colOff>
      <xdr:row>229</xdr:row>
      <xdr:rowOff>257175</xdr:rowOff>
    </xdr:to>
    <xdr:pic>
      <xdr:nvPicPr>
        <xdr:cNvPr id="97" name="CheckBox93"/>
        <xdr:cNvPicPr preferRelativeResize="1">
          <a:picLocks noChangeAspect="0"/>
        </xdr:cNvPicPr>
      </xdr:nvPicPr>
      <xdr:blipFill>
        <a:blip r:embed="rId93"/>
        <a:stretch>
          <a:fillRect/>
        </a:stretch>
      </xdr:blipFill>
      <xdr:spPr>
        <a:xfrm>
          <a:off x="2838450" y="54092475"/>
          <a:ext cx="4800600" cy="228600"/>
        </a:xfrm>
        <a:prstGeom prst="rect">
          <a:avLst/>
        </a:prstGeom>
        <a:noFill/>
        <a:ln w="9525" cmpd="sng">
          <a:noFill/>
        </a:ln>
      </xdr:spPr>
    </xdr:pic>
    <xdr:clientData/>
  </xdr:twoCellAnchor>
  <xdr:twoCellAnchor editAs="oneCell">
    <xdr:from>
      <xdr:col>9</xdr:col>
      <xdr:colOff>19050</xdr:colOff>
      <xdr:row>229</xdr:row>
      <xdr:rowOff>200025</xdr:rowOff>
    </xdr:from>
    <xdr:to>
      <xdr:col>15</xdr:col>
      <xdr:colOff>400050</xdr:colOff>
      <xdr:row>229</xdr:row>
      <xdr:rowOff>428625</xdr:rowOff>
    </xdr:to>
    <xdr:pic>
      <xdr:nvPicPr>
        <xdr:cNvPr id="98" name="CheckBox94"/>
        <xdr:cNvPicPr preferRelativeResize="1">
          <a:picLocks noChangeAspect="0"/>
        </xdr:cNvPicPr>
      </xdr:nvPicPr>
      <xdr:blipFill>
        <a:blip r:embed="rId94"/>
        <a:stretch>
          <a:fillRect/>
        </a:stretch>
      </xdr:blipFill>
      <xdr:spPr>
        <a:xfrm>
          <a:off x="2838450" y="54263925"/>
          <a:ext cx="4848225" cy="228600"/>
        </a:xfrm>
        <a:prstGeom prst="rect">
          <a:avLst/>
        </a:prstGeom>
        <a:noFill/>
        <a:ln w="9525" cmpd="sng">
          <a:noFill/>
        </a:ln>
      </xdr:spPr>
    </xdr:pic>
    <xdr:clientData/>
  </xdr:twoCellAnchor>
  <xdr:twoCellAnchor editAs="oneCell">
    <xdr:from>
      <xdr:col>9</xdr:col>
      <xdr:colOff>19050</xdr:colOff>
      <xdr:row>229</xdr:row>
      <xdr:rowOff>371475</xdr:rowOff>
    </xdr:from>
    <xdr:to>
      <xdr:col>15</xdr:col>
      <xdr:colOff>428625</xdr:colOff>
      <xdr:row>229</xdr:row>
      <xdr:rowOff>600075</xdr:rowOff>
    </xdr:to>
    <xdr:pic>
      <xdr:nvPicPr>
        <xdr:cNvPr id="99" name="CheckBox95"/>
        <xdr:cNvPicPr preferRelativeResize="1">
          <a:picLocks noChangeAspect="0"/>
        </xdr:cNvPicPr>
      </xdr:nvPicPr>
      <xdr:blipFill>
        <a:blip r:embed="rId95"/>
        <a:stretch>
          <a:fillRect/>
        </a:stretch>
      </xdr:blipFill>
      <xdr:spPr>
        <a:xfrm>
          <a:off x="2838450" y="54435375"/>
          <a:ext cx="4876800" cy="228600"/>
        </a:xfrm>
        <a:prstGeom prst="rect">
          <a:avLst/>
        </a:prstGeom>
        <a:noFill/>
        <a:ln w="9525" cmpd="sng">
          <a:noFill/>
        </a:ln>
      </xdr:spPr>
    </xdr:pic>
    <xdr:clientData/>
  </xdr:twoCellAnchor>
  <xdr:twoCellAnchor editAs="oneCell">
    <xdr:from>
      <xdr:col>9</xdr:col>
      <xdr:colOff>19050</xdr:colOff>
      <xdr:row>229</xdr:row>
      <xdr:rowOff>542925</xdr:rowOff>
    </xdr:from>
    <xdr:to>
      <xdr:col>15</xdr:col>
      <xdr:colOff>428625</xdr:colOff>
      <xdr:row>229</xdr:row>
      <xdr:rowOff>771525</xdr:rowOff>
    </xdr:to>
    <xdr:pic>
      <xdr:nvPicPr>
        <xdr:cNvPr id="100" name="CheckBox96"/>
        <xdr:cNvPicPr preferRelativeResize="1">
          <a:picLocks noChangeAspect="0"/>
        </xdr:cNvPicPr>
      </xdr:nvPicPr>
      <xdr:blipFill>
        <a:blip r:embed="rId96"/>
        <a:stretch>
          <a:fillRect/>
        </a:stretch>
      </xdr:blipFill>
      <xdr:spPr>
        <a:xfrm>
          <a:off x="2838450" y="54606825"/>
          <a:ext cx="4876800" cy="228600"/>
        </a:xfrm>
        <a:prstGeom prst="rect">
          <a:avLst/>
        </a:prstGeom>
        <a:noFill/>
        <a:ln w="9525" cmpd="sng">
          <a:noFill/>
        </a:ln>
      </xdr:spPr>
    </xdr:pic>
    <xdr:clientData/>
  </xdr:twoCellAnchor>
  <xdr:twoCellAnchor editAs="oneCell">
    <xdr:from>
      <xdr:col>9</xdr:col>
      <xdr:colOff>19050</xdr:colOff>
      <xdr:row>231</xdr:row>
      <xdr:rowOff>28575</xdr:rowOff>
    </xdr:from>
    <xdr:to>
      <xdr:col>15</xdr:col>
      <xdr:colOff>352425</xdr:colOff>
      <xdr:row>231</xdr:row>
      <xdr:rowOff>257175</xdr:rowOff>
    </xdr:to>
    <xdr:pic>
      <xdr:nvPicPr>
        <xdr:cNvPr id="101" name="CheckBox97"/>
        <xdr:cNvPicPr preferRelativeResize="1">
          <a:picLocks noChangeAspect="0"/>
        </xdr:cNvPicPr>
      </xdr:nvPicPr>
      <xdr:blipFill>
        <a:blip r:embed="rId97"/>
        <a:stretch>
          <a:fillRect/>
        </a:stretch>
      </xdr:blipFill>
      <xdr:spPr>
        <a:xfrm>
          <a:off x="2838450" y="55025925"/>
          <a:ext cx="4800600" cy="228600"/>
        </a:xfrm>
        <a:prstGeom prst="rect">
          <a:avLst/>
        </a:prstGeom>
        <a:noFill/>
        <a:ln w="9525" cmpd="sng">
          <a:noFill/>
        </a:ln>
      </xdr:spPr>
    </xdr:pic>
    <xdr:clientData/>
  </xdr:twoCellAnchor>
  <xdr:twoCellAnchor editAs="oneCell">
    <xdr:from>
      <xdr:col>9</xdr:col>
      <xdr:colOff>19050</xdr:colOff>
      <xdr:row>231</xdr:row>
      <xdr:rowOff>200025</xdr:rowOff>
    </xdr:from>
    <xdr:to>
      <xdr:col>15</xdr:col>
      <xdr:colOff>400050</xdr:colOff>
      <xdr:row>231</xdr:row>
      <xdr:rowOff>428625</xdr:rowOff>
    </xdr:to>
    <xdr:pic>
      <xdr:nvPicPr>
        <xdr:cNvPr id="102" name="CheckBox98"/>
        <xdr:cNvPicPr preferRelativeResize="1">
          <a:picLocks noChangeAspect="0"/>
        </xdr:cNvPicPr>
      </xdr:nvPicPr>
      <xdr:blipFill>
        <a:blip r:embed="rId98"/>
        <a:stretch>
          <a:fillRect/>
        </a:stretch>
      </xdr:blipFill>
      <xdr:spPr>
        <a:xfrm>
          <a:off x="2838450" y="55197375"/>
          <a:ext cx="4848225" cy="228600"/>
        </a:xfrm>
        <a:prstGeom prst="rect">
          <a:avLst/>
        </a:prstGeom>
        <a:noFill/>
        <a:ln w="9525" cmpd="sng">
          <a:noFill/>
        </a:ln>
      </xdr:spPr>
    </xdr:pic>
    <xdr:clientData/>
  </xdr:twoCellAnchor>
  <xdr:twoCellAnchor editAs="oneCell">
    <xdr:from>
      <xdr:col>9</xdr:col>
      <xdr:colOff>19050</xdr:colOff>
      <xdr:row>231</xdr:row>
      <xdr:rowOff>371475</xdr:rowOff>
    </xdr:from>
    <xdr:to>
      <xdr:col>15</xdr:col>
      <xdr:colOff>428625</xdr:colOff>
      <xdr:row>231</xdr:row>
      <xdr:rowOff>600075</xdr:rowOff>
    </xdr:to>
    <xdr:pic>
      <xdr:nvPicPr>
        <xdr:cNvPr id="103" name="CheckBox99"/>
        <xdr:cNvPicPr preferRelativeResize="1">
          <a:picLocks noChangeAspect="0"/>
        </xdr:cNvPicPr>
      </xdr:nvPicPr>
      <xdr:blipFill>
        <a:blip r:embed="rId99"/>
        <a:stretch>
          <a:fillRect/>
        </a:stretch>
      </xdr:blipFill>
      <xdr:spPr>
        <a:xfrm>
          <a:off x="2838450" y="55368825"/>
          <a:ext cx="4876800" cy="228600"/>
        </a:xfrm>
        <a:prstGeom prst="rect">
          <a:avLst/>
        </a:prstGeom>
        <a:noFill/>
        <a:ln w="9525" cmpd="sng">
          <a:noFill/>
        </a:ln>
      </xdr:spPr>
    </xdr:pic>
    <xdr:clientData/>
  </xdr:twoCellAnchor>
  <xdr:twoCellAnchor editAs="oneCell">
    <xdr:from>
      <xdr:col>9</xdr:col>
      <xdr:colOff>19050</xdr:colOff>
      <xdr:row>239</xdr:row>
      <xdr:rowOff>28575</xdr:rowOff>
    </xdr:from>
    <xdr:to>
      <xdr:col>15</xdr:col>
      <xdr:colOff>352425</xdr:colOff>
      <xdr:row>239</xdr:row>
      <xdr:rowOff>257175</xdr:rowOff>
    </xdr:to>
    <xdr:pic>
      <xdr:nvPicPr>
        <xdr:cNvPr id="104" name="CheckBox100"/>
        <xdr:cNvPicPr preferRelativeResize="1">
          <a:picLocks noChangeAspect="0"/>
        </xdr:cNvPicPr>
      </xdr:nvPicPr>
      <xdr:blipFill>
        <a:blip r:embed="rId100"/>
        <a:stretch>
          <a:fillRect/>
        </a:stretch>
      </xdr:blipFill>
      <xdr:spPr>
        <a:xfrm>
          <a:off x="2838450" y="56654700"/>
          <a:ext cx="4800600" cy="228600"/>
        </a:xfrm>
        <a:prstGeom prst="rect">
          <a:avLst/>
        </a:prstGeom>
        <a:noFill/>
        <a:ln w="9525" cmpd="sng">
          <a:noFill/>
        </a:ln>
      </xdr:spPr>
    </xdr:pic>
    <xdr:clientData/>
  </xdr:twoCellAnchor>
  <xdr:twoCellAnchor editAs="oneCell">
    <xdr:from>
      <xdr:col>9</xdr:col>
      <xdr:colOff>19050</xdr:colOff>
      <xdr:row>239</xdr:row>
      <xdr:rowOff>200025</xdr:rowOff>
    </xdr:from>
    <xdr:to>
      <xdr:col>15</xdr:col>
      <xdr:colOff>400050</xdr:colOff>
      <xdr:row>239</xdr:row>
      <xdr:rowOff>428625</xdr:rowOff>
    </xdr:to>
    <xdr:pic>
      <xdr:nvPicPr>
        <xdr:cNvPr id="105" name="CheckBox101"/>
        <xdr:cNvPicPr preferRelativeResize="1">
          <a:picLocks noChangeAspect="0"/>
        </xdr:cNvPicPr>
      </xdr:nvPicPr>
      <xdr:blipFill>
        <a:blip r:embed="rId101"/>
        <a:stretch>
          <a:fillRect/>
        </a:stretch>
      </xdr:blipFill>
      <xdr:spPr>
        <a:xfrm>
          <a:off x="2838450" y="56826150"/>
          <a:ext cx="4848225" cy="228600"/>
        </a:xfrm>
        <a:prstGeom prst="rect">
          <a:avLst/>
        </a:prstGeom>
        <a:noFill/>
        <a:ln w="9525" cmpd="sng">
          <a:noFill/>
        </a:ln>
      </xdr:spPr>
    </xdr:pic>
    <xdr:clientData/>
  </xdr:twoCellAnchor>
  <xdr:twoCellAnchor editAs="oneCell">
    <xdr:from>
      <xdr:col>9</xdr:col>
      <xdr:colOff>19050</xdr:colOff>
      <xdr:row>239</xdr:row>
      <xdr:rowOff>371475</xdr:rowOff>
    </xdr:from>
    <xdr:to>
      <xdr:col>15</xdr:col>
      <xdr:colOff>428625</xdr:colOff>
      <xdr:row>239</xdr:row>
      <xdr:rowOff>600075</xdr:rowOff>
    </xdr:to>
    <xdr:pic>
      <xdr:nvPicPr>
        <xdr:cNvPr id="106" name="CheckBox102"/>
        <xdr:cNvPicPr preferRelativeResize="1">
          <a:picLocks noChangeAspect="0"/>
        </xdr:cNvPicPr>
      </xdr:nvPicPr>
      <xdr:blipFill>
        <a:blip r:embed="rId102"/>
        <a:stretch>
          <a:fillRect/>
        </a:stretch>
      </xdr:blipFill>
      <xdr:spPr>
        <a:xfrm>
          <a:off x="2838450" y="56997600"/>
          <a:ext cx="4876800" cy="228600"/>
        </a:xfrm>
        <a:prstGeom prst="rect">
          <a:avLst/>
        </a:prstGeom>
        <a:noFill/>
        <a:ln w="9525" cmpd="sng">
          <a:noFill/>
        </a:ln>
      </xdr:spPr>
    </xdr:pic>
    <xdr:clientData/>
  </xdr:twoCellAnchor>
  <xdr:twoCellAnchor editAs="oneCell">
    <xdr:from>
      <xdr:col>9</xdr:col>
      <xdr:colOff>19050</xdr:colOff>
      <xdr:row>239</xdr:row>
      <xdr:rowOff>542925</xdr:rowOff>
    </xdr:from>
    <xdr:to>
      <xdr:col>15</xdr:col>
      <xdr:colOff>428625</xdr:colOff>
      <xdr:row>239</xdr:row>
      <xdr:rowOff>771525</xdr:rowOff>
    </xdr:to>
    <xdr:pic>
      <xdr:nvPicPr>
        <xdr:cNvPr id="107" name="CheckBox103"/>
        <xdr:cNvPicPr preferRelativeResize="1">
          <a:picLocks noChangeAspect="0"/>
        </xdr:cNvPicPr>
      </xdr:nvPicPr>
      <xdr:blipFill>
        <a:blip r:embed="rId103"/>
        <a:stretch>
          <a:fillRect/>
        </a:stretch>
      </xdr:blipFill>
      <xdr:spPr>
        <a:xfrm>
          <a:off x="2838450" y="57169050"/>
          <a:ext cx="4876800" cy="228600"/>
        </a:xfrm>
        <a:prstGeom prst="rect">
          <a:avLst/>
        </a:prstGeom>
        <a:noFill/>
        <a:ln w="9525" cmpd="sng">
          <a:noFill/>
        </a:ln>
      </xdr:spPr>
    </xdr:pic>
    <xdr:clientData/>
  </xdr:twoCellAnchor>
  <xdr:twoCellAnchor editAs="oneCell">
    <xdr:from>
      <xdr:col>9</xdr:col>
      <xdr:colOff>19050</xdr:colOff>
      <xdr:row>245</xdr:row>
      <xdr:rowOff>0</xdr:rowOff>
    </xdr:from>
    <xdr:to>
      <xdr:col>15</xdr:col>
      <xdr:colOff>352425</xdr:colOff>
      <xdr:row>246</xdr:row>
      <xdr:rowOff>28575</xdr:rowOff>
    </xdr:to>
    <xdr:pic>
      <xdr:nvPicPr>
        <xdr:cNvPr id="108" name="CheckBox104"/>
        <xdr:cNvPicPr preferRelativeResize="1">
          <a:picLocks noChangeAspect="1"/>
        </xdr:cNvPicPr>
      </xdr:nvPicPr>
      <xdr:blipFill>
        <a:blip r:embed="rId104"/>
        <a:stretch>
          <a:fillRect/>
        </a:stretch>
      </xdr:blipFill>
      <xdr:spPr>
        <a:xfrm>
          <a:off x="2838450" y="58273950"/>
          <a:ext cx="4800600" cy="228600"/>
        </a:xfrm>
        <a:prstGeom prst="rect">
          <a:avLst/>
        </a:prstGeom>
        <a:noFill/>
        <a:ln w="9525" cmpd="sng">
          <a:noFill/>
        </a:ln>
      </xdr:spPr>
    </xdr:pic>
    <xdr:clientData/>
  </xdr:twoCellAnchor>
  <xdr:twoCellAnchor editAs="oneCell">
    <xdr:from>
      <xdr:col>9</xdr:col>
      <xdr:colOff>19050</xdr:colOff>
      <xdr:row>262</xdr:row>
      <xdr:rowOff>0</xdr:rowOff>
    </xdr:from>
    <xdr:to>
      <xdr:col>15</xdr:col>
      <xdr:colOff>352425</xdr:colOff>
      <xdr:row>262</xdr:row>
      <xdr:rowOff>228600</xdr:rowOff>
    </xdr:to>
    <xdr:pic>
      <xdr:nvPicPr>
        <xdr:cNvPr id="109" name="CheckBox105"/>
        <xdr:cNvPicPr preferRelativeResize="1">
          <a:picLocks noChangeAspect="0"/>
        </xdr:cNvPicPr>
      </xdr:nvPicPr>
      <xdr:blipFill>
        <a:blip r:embed="rId105"/>
        <a:stretch>
          <a:fillRect/>
        </a:stretch>
      </xdr:blipFill>
      <xdr:spPr>
        <a:xfrm>
          <a:off x="2838450" y="61274325"/>
          <a:ext cx="4800600" cy="228600"/>
        </a:xfrm>
        <a:prstGeom prst="rect">
          <a:avLst/>
        </a:prstGeom>
        <a:noFill/>
        <a:ln w="9525" cmpd="sng">
          <a:noFill/>
        </a:ln>
      </xdr:spPr>
    </xdr:pic>
    <xdr:clientData/>
  </xdr:twoCellAnchor>
  <xdr:twoCellAnchor editAs="oneCell">
    <xdr:from>
      <xdr:col>9</xdr:col>
      <xdr:colOff>19050</xdr:colOff>
      <xdr:row>262</xdr:row>
      <xdr:rowOff>171450</xdr:rowOff>
    </xdr:from>
    <xdr:to>
      <xdr:col>15</xdr:col>
      <xdr:colOff>352425</xdr:colOff>
      <xdr:row>263</xdr:row>
      <xdr:rowOff>19050</xdr:rowOff>
    </xdr:to>
    <xdr:pic>
      <xdr:nvPicPr>
        <xdr:cNvPr id="110" name="CheckBox106"/>
        <xdr:cNvPicPr preferRelativeResize="1">
          <a:picLocks noChangeAspect="0"/>
        </xdr:cNvPicPr>
      </xdr:nvPicPr>
      <xdr:blipFill>
        <a:blip r:embed="rId106"/>
        <a:stretch>
          <a:fillRect/>
        </a:stretch>
      </xdr:blipFill>
      <xdr:spPr>
        <a:xfrm>
          <a:off x="2838450" y="61445775"/>
          <a:ext cx="4800600" cy="228600"/>
        </a:xfrm>
        <a:prstGeom prst="rect">
          <a:avLst/>
        </a:prstGeom>
        <a:noFill/>
        <a:ln w="9525" cmpd="sng">
          <a:noFill/>
        </a:ln>
      </xdr:spPr>
    </xdr:pic>
    <xdr:clientData/>
  </xdr:twoCellAnchor>
  <xdr:twoCellAnchor editAs="oneCell">
    <xdr:from>
      <xdr:col>9</xdr:col>
      <xdr:colOff>19050</xdr:colOff>
      <xdr:row>268</xdr:row>
      <xdr:rowOff>28575</xdr:rowOff>
    </xdr:from>
    <xdr:to>
      <xdr:col>15</xdr:col>
      <xdr:colOff>352425</xdr:colOff>
      <xdr:row>268</xdr:row>
      <xdr:rowOff>257175</xdr:rowOff>
    </xdr:to>
    <xdr:pic>
      <xdr:nvPicPr>
        <xdr:cNvPr id="111" name="CheckBox107"/>
        <xdr:cNvPicPr preferRelativeResize="1">
          <a:picLocks noChangeAspect="0"/>
        </xdr:cNvPicPr>
      </xdr:nvPicPr>
      <xdr:blipFill>
        <a:blip r:embed="rId107"/>
        <a:stretch>
          <a:fillRect/>
        </a:stretch>
      </xdr:blipFill>
      <xdr:spPr>
        <a:xfrm>
          <a:off x="2838450" y="62388750"/>
          <a:ext cx="4800600" cy="228600"/>
        </a:xfrm>
        <a:prstGeom prst="rect">
          <a:avLst/>
        </a:prstGeom>
        <a:noFill/>
        <a:ln w="9525" cmpd="sng">
          <a:noFill/>
        </a:ln>
      </xdr:spPr>
    </xdr:pic>
    <xdr:clientData/>
  </xdr:twoCellAnchor>
  <xdr:twoCellAnchor editAs="oneCell">
    <xdr:from>
      <xdr:col>9</xdr:col>
      <xdr:colOff>19050</xdr:colOff>
      <xdr:row>268</xdr:row>
      <xdr:rowOff>200025</xdr:rowOff>
    </xdr:from>
    <xdr:to>
      <xdr:col>15</xdr:col>
      <xdr:colOff>400050</xdr:colOff>
      <xdr:row>268</xdr:row>
      <xdr:rowOff>428625</xdr:rowOff>
    </xdr:to>
    <xdr:pic>
      <xdr:nvPicPr>
        <xdr:cNvPr id="112" name="CheckBox108"/>
        <xdr:cNvPicPr preferRelativeResize="1">
          <a:picLocks noChangeAspect="0"/>
        </xdr:cNvPicPr>
      </xdr:nvPicPr>
      <xdr:blipFill>
        <a:blip r:embed="rId108"/>
        <a:stretch>
          <a:fillRect/>
        </a:stretch>
      </xdr:blipFill>
      <xdr:spPr>
        <a:xfrm>
          <a:off x="2838450" y="62560200"/>
          <a:ext cx="4848225" cy="228600"/>
        </a:xfrm>
        <a:prstGeom prst="rect">
          <a:avLst/>
        </a:prstGeom>
        <a:noFill/>
        <a:ln w="9525" cmpd="sng">
          <a:noFill/>
        </a:ln>
      </xdr:spPr>
    </xdr:pic>
    <xdr:clientData/>
  </xdr:twoCellAnchor>
  <xdr:twoCellAnchor editAs="oneCell">
    <xdr:from>
      <xdr:col>9</xdr:col>
      <xdr:colOff>19050</xdr:colOff>
      <xdr:row>268</xdr:row>
      <xdr:rowOff>371475</xdr:rowOff>
    </xdr:from>
    <xdr:to>
      <xdr:col>15</xdr:col>
      <xdr:colOff>428625</xdr:colOff>
      <xdr:row>268</xdr:row>
      <xdr:rowOff>600075</xdr:rowOff>
    </xdr:to>
    <xdr:pic>
      <xdr:nvPicPr>
        <xdr:cNvPr id="113" name="CheckBox109"/>
        <xdr:cNvPicPr preferRelativeResize="1">
          <a:picLocks noChangeAspect="0"/>
        </xdr:cNvPicPr>
      </xdr:nvPicPr>
      <xdr:blipFill>
        <a:blip r:embed="rId109"/>
        <a:stretch>
          <a:fillRect/>
        </a:stretch>
      </xdr:blipFill>
      <xdr:spPr>
        <a:xfrm>
          <a:off x="2838450" y="62731650"/>
          <a:ext cx="4876800" cy="228600"/>
        </a:xfrm>
        <a:prstGeom prst="rect">
          <a:avLst/>
        </a:prstGeom>
        <a:noFill/>
        <a:ln w="9525" cmpd="sng">
          <a:noFill/>
        </a:ln>
      </xdr:spPr>
    </xdr:pic>
    <xdr:clientData/>
  </xdr:twoCellAnchor>
  <xdr:twoCellAnchor editAs="oneCell">
    <xdr:from>
      <xdr:col>9</xdr:col>
      <xdr:colOff>19050</xdr:colOff>
      <xdr:row>276</xdr:row>
      <xdr:rowOff>28575</xdr:rowOff>
    </xdr:from>
    <xdr:to>
      <xdr:col>15</xdr:col>
      <xdr:colOff>352425</xdr:colOff>
      <xdr:row>276</xdr:row>
      <xdr:rowOff>257175</xdr:rowOff>
    </xdr:to>
    <xdr:pic>
      <xdr:nvPicPr>
        <xdr:cNvPr id="114" name="CheckBox110"/>
        <xdr:cNvPicPr preferRelativeResize="1">
          <a:picLocks noChangeAspect="0"/>
        </xdr:cNvPicPr>
      </xdr:nvPicPr>
      <xdr:blipFill>
        <a:blip r:embed="rId110"/>
        <a:stretch>
          <a:fillRect/>
        </a:stretch>
      </xdr:blipFill>
      <xdr:spPr>
        <a:xfrm>
          <a:off x="2838450" y="63903225"/>
          <a:ext cx="4800600" cy="228600"/>
        </a:xfrm>
        <a:prstGeom prst="rect">
          <a:avLst/>
        </a:prstGeom>
        <a:noFill/>
        <a:ln w="9525" cmpd="sng">
          <a:noFill/>
        </a:ln>
      </xdr:spPr>
    </xdr:pic>
    <xdr:clientData/>
  </xdr:twoCellAnchor>
  <xdr:twoCellAnchor editAs="oneCell">
    <xdr:from>
      <xdr:col>9</xdr:col>
      <xdr:colOff>19050</xdr:colOff>
      <xdr:row>276</xdr:row>
      <xdr:rowOff>200025</xdr:rowOff>
    </xdr:from>
    <xdr:to>
      <xdr:col>15</xdr:col>
      <xdr:colOff>400050</xdr:colOff>
      <xdr:row>276</xdr:row>
      <xdr:rowOff>428625</xdr:rowOff>
    </xdr:to>
    <xdr:pic>
      <xdr:nvPicPr>
        <xdr:cNvPr id="115" name="CheckBox111"/>
        <xdr:cNvPicPr preferRelativeResize="1">
          <a:picLocks noChangeAspect="0"/>
        </xdr:cNvPicPr>
      </xdr:nvPicPr>
      <xdr:blipFill>
        <a:blip r:embed="rId111"/>
        <a:stretch>
          <a:fillRect/>
        </a:stretch>
      </xdr:blipFill>
      <xdr:spPr>
        <a:xfrm>
          <a:off x="2838450" y="64074675"/>
          <a:ext cx="4848225" cy="228600"/>
        </a:xfrm>
        <a:prstGeom prst="rect">
          <a:avLst/>
        </a:prstGeom>
        <a:noFill/>
        <a:ln w="9525" cmpd="sng">
          <a:noFill/>
        </a:ln>
      </xdr:spPr>
    </xdr:pic>
    <xdr:clientData/>
  </xdr:twoCellAnchor>
  <xdr:twoCellAnchor editAs="oneCell">
    <xdr:from>
      <xdr:col>9</xdr:col>
      <xdr:colOff>19050</xdr:colOff>
      <xdr:row>278</xdr:row>
      <xdr:rowOff>28575</xdr:rowOff>
    </xdr:from>
    <xdr:to>
      <xdr:col>15</xdr:col>
      <xdr:colOff>352425</xdr:colOff>
      <xdr:row>278</xdr:row>
      <xdr:rowOff>257175</xdr:rowOff>
    </xdr:to>
    <xdr:pic>
      <xdr:nvPicPr>
        <xdr:cNvPr id="116" name="CheckBox112"/>
        <xdr:cNvPicPr preferRelativeResize="1">
          <a:picLocks noChangeAspect="0"/>
        </xdr:cNvPicPr>
      </xdr:nvPicPr>
      <xdr:blipFill>
        <a:blip r:embed="rId112"/>
        <a:stretch>
          <a:fillRect/>
        </a:stretch>
      </xdr:blipFill>
      <xdr:spPr>
        <a:xfrm>
          <a:off x="2838450" y="64503300"/>
          <a:ext cx="4800600" cy="228600"/>
        </a:xfrm>
        <a:prstGeom prst="rect">
          <a:avLst/>
        </a:prstGeom>
        <a:noFill/>
        <a:ln w="9525" cmpd="sng">
          <a:noFill/>
        </a:ln>
      </xdr:spPr>
    </xdr:pic>
    <xdr:clientData/>
  </xdr:twoCellAnchor>
  <xdr:twoCellAnchor editAs="oneCell">
    <xdr:from>
      <xdr:col>9</xdr:col>
      <xdr:colOff>19050</xdr:colOff>
      <xdr:row>278</xdr:row>
      <xdr:rowOff>542925</xdr:rowOff>
    </xdr:from>
    <xdr:to>
      <xdr:col>15</xdr:col>
      <xdr:colOff>428625</xdr:colOff>
      <xdr:row>278</xdr:row>
      <xdr:rowOff>771525</xdr:rowOff>
    </xdr:to>
    <xdr:pic>
      <xdr:nvPicPr>
        <xdr:cNvPr id="117" name="CheckBox113"/>
        <xdr:cNvPicPr preferRelativeResize="1">
          <a:picLocks noChangeAspect="0"/>
        </xdr:cNvPicPr>
      </xdr:nvPicPr>
      <xdr:blipFill>
        <a:blip r:embed="rId113"/>
        <a:stretch>
          <a:fillRect/>
        </a:stretch>
      </xdr:blipFill>
      <xdr:spPr>
        <a:xfrm>
          <a:off x="2838450" y="65017650"/>
          <a:ext cx="4876800" cy="228600"/>
        </a:xfrm>
        <a:prstGeom prst="rect">
          <a:avLst/>
        </a:prstGeom>
        <a:noFill/>
        <a:ln w="9525" cmpd="sng">
          <a:noFill/>
        </a:ln>
      </xdr:spPr>
    </xdr:pic>
    <xdr:clientData/>
  </xdr:twoCellAnchor>
  <xdr:twoCellAnchor editAs="oneCell">
    <xdr:from>
      <xdr:col>9</xdr:col>
      <xdr:colOff>19050</xdr:colOff>
      <xdr:row>278</xdr:row>
      <xdr:rowOff>200025</xdr:rowOff>
    </xdr:from>
    <xdr:to>
      <xdr:col>15</xdr:col>
      <xdr:colOff>352425</xdr:colOff>
      <xdr:row>278</xdr:row>
      <xdr:rowOff>428625</xdr:rowOff>
    </xdr:to>
    <xdr:pic>
      <xdr:nvPicPr>
        <xdr:cNvPr id="118" name="CheckBox114"/>
        <xdr:cNvPicPr preferRelativeResize="1">
          <a:picLocks noChangeAspect="1"/>
        </xdr:cNvPicPr>
      </xdr:nvPicPr>
      <xdr:blipFill>
        <a:blip r:embed="rId114"/>
        <a:stretch>
          <a:fillRect/>
        </a:stretch>
      </xdr:blipFill>
      <xdr:spPr>
        <a:xfrm>
          <a:off x="2838450" y="64674750"/>
          <a:ext cx="4800600" cy="228600"/>
        </a:xfrm>
        <a:prstGeom prst="rect">
          <a:avLst/>
        </a:prstGeom>
        <a:noFill/>
        <a:ln w="9525" cmpd="sng">
          <a:noFill/>
        </a:ln>
      </xdr:spPr>
    </xdr:pic>
    <xdr:clientData/>
  </xdr:twoCellAnchor>
  <xdr:twoCellAnchor editAs="oneCell">
    <xdr:from>
      <xdr:col>9</xdr:col>
      <xdr:colOff>19050</xdr:colOff>
      <xdr:row>278</xdr:row>
      <xdr:rowOff>371475</xdr:rowOff>
    </xdr:from>
    <xdr:to>
      <xdr:col>15</xdr:col>
      <xdr:colOff>352425</xdr:colOff>
      <xdr:row>278</xdr:row>
      <xdr:rowOff>600075</xdr:rowOff>
    </xdr:to>
    <xdr:pic>
      <xdr:nvPicPr>
        <xdr:cNvPr id="119" name="CheckBox115"/>
        <xdr:cNvPicPr preferRelativeResize="1">
          <a:picLocks noChangeAspect="0"/>
        </xdr:cNvPicPr>
      </xdr:nvPicPr>
      <xdr:blipFill>
        <a:blip r:embed="rId115"/>
        <a:stretch>
          <a:fillRect/>
        </a:stretch>
      </xdr:blipFill>
      <xdr:spPr>
        <a:xfrm>
          <a:off x="2838450" y="64846200"/>
          <a:ext cx="4800600" cy="228600"/>
        </a:xfrm>
        <a:prstGeom prst="rect">
          <a:avLst/>
        </a:prstGeom>
        <a:noFill/>
        <a:ln w="9525" cmpd="sng">
          <a:noFill/>
        </a:ln>
      </xdr:spPr>
    </xdr:pic>
    <xdr:clientData/>
  </xdr:twoCellAnchor>
  <xdr:twoCellAnchor editAs="oneCell">
    <xdr:from>
      <xdr:col>9</xdr:col>
      <xdr:colOff>28575</xdr:colOff>
      <xdr:row>278</xdr:row>
      <xdr:rowOff>714375</xdr:rowOff>
    </xdr:from>
    <xdr:to>
      <xdr:col>15</xdr:col>
      <xdr:colOff>438150</xdr:colOff>
      <xdr:row>278</xdr:row>
      <xdr:rowOff>942975</xdr:rowOff>
    </xdr:to>
    <xdr:pic>
      <xdr:nvPicPr>
        <xdr:cNvPr id="120" name="CheckBox116"/>
        <xdr:cNvPicPr preferRelativeResize="1">
          <a:picLocks noChangeAspect="0"/>
        </xdr:cNvPicPr>
      </xdr:nvPicPr>
      <xdr:blipFill>
        <a:blip r:embed="rId116"/>
        <a:stretch>
          <a:fillRect/>
        </a:stretch>
      </xdr:blipFill>
      <xdr:spPr>
        <a:xfrm>
          <a:off x="2847975" y="65189100"/>
          <a:ext cx="4876800" cy="228600"/>
        </a:xfrm>
        <a:prstGeom prst="rect">
          <a:avLst/>
        </a:prstGeom>
        <a:noFill/>
        <a:ln w="9525" cmpd="sng">
          <a:noFill/>
        </a:ln>
      </xdr:spPr>
    </xdr:pic>
    <xdr:clientData/>
  </xdr:twoCellAnchor>
  <xdr:twoCellAnchor editAs="oneCell">
    <xdr:from>
      <xdr:col>9</xdr:col>
      <xdr:colOff>28575</xdr:colOff>
      <xdr:row>278</xdr:row>
      <xdr:rowOff>885825</xdr:rowOff>
    </xdr:from>
    <xdr:to>
      <xdr:col>15</xdr:col>
      <xdr:colOff>438150</xdr:colOff>
      <xdr:row>278</xdr:row>
      <xdr:rowOff>1114425</xdr:rowOff>
    </xdr:to>
    <xdr:pic>
      <xdr:nvPicPr>
        <xdr:cNvPr id="121" name="CheckBox117"/>
        <xdr:cNvPicPr preferRelativeResize="1">
          <a:picLocks noChangeAspect="0"/>
        </xdr:cNvPicPr>
      </xdr:nvPicPr>
      <xdr:blipFill>
        <a:blip r:embed="rId117"/>
        <a:stretch>
          <a:fillRect/>
        </a:stretch>
      </xdr:blipFill>
      <xdr:spPr>
        <a:xfrm>
          <a:off x="2847975" y="65360550"/>
          <a:ext cx="4876800" cy="228600"/>
        </a:xfrm>
        <a:prstGeom prst="rect">
          <a:avLst/>
        </a:prstGeom>
        <a:noFill/>
        <a:ln w="9525" cmpd="sng">
          <a:noFill/>
        </a:ln>
      </xdr:spPr>
    </xdr:pic>
    <xdr:clientData/>
  </xdr:twoCellAnchor>
  <xdr:twoCellAnchor editAs="oneCell">
    <xdr:from>
      <xdr:col>9</xdr:col>
      <xdr:colOff>28575</xdr:colOff>
      <xdr:row>278</xdr:row>
      <xdr:rowOff>1066800</xdr:rowOff>
    </xdr:from>
    <xdr:to>
      <xdr:col>15</xdr:col>
      <xdr:colOff>438150</xdr:colOff>
      <xdr:row>278</xdr:row>
      <xdr:rowOff>1295400</xdr:rowOff>
    </xdr:to>
    <xdr:pic>
      <xdr:nvPicPr>
        <xdr:cNvPr id="122" name="CheckBox118"/>
        <xdr:cNvPicPr preferRelativeResize="1">
          <a:picLocks noChangeAspect="1"/>
        </xdr:cNvPicPr>
      </xdr:nvPicPr>
      <xdr:blipFill>
        <a:blip r:embed="rId118"/>
        <a:stretch>
          <a:fillRect/>
        </a:stretch>
      </xdr:blipFill>
      <xdr:spPr>
        <a:xfrm>
          <a:off x="2847975" y="65541525"/>
          <a:ext cx="4876800" cy="228600"/>
        </a:xfrm>
        <a:prstGeom prst="rect">
          <a:avLst/>
        </a:prstGeom>
        <a:noFill/>
        <a:ln w="9525" cmpd="sng">
          <a:noFill/>
        </a:ln>
      </xdr:spPr>
    </xdr:pic>
    <xdr:clientData/>
  </xdr:twoCellAnchor>
  <xdr:twoCellAnchor editAs="oneCell">
    <xdr:from>
      <xdr:col>9</xdr:col>
      <xdr:colOff>19050</xdr:colOff>
      <xdr:row>280</xdr:row>
      <xdr:rowOff>28575</xdr:rowOff>
    </xdr:from>
    <xdr:to>
      <xdr:col>15</xdr:col>
      <xdr:colOff>352425</xdr:colOff>
      <xdr:row>280</xdr:row>
      <xdr:rowOff>257175</xdr:rowOff>
    </xdr:to>
    <xdr:pic>
      <xdr:nvPicPr>
        <xdr:cNvPr id="123" name="CheckBox119"/>
        <xdr:cNvPicPr preferRelativeResize="1">
          <a:picLocks noChangeAspect="0"/>
        </xdr:cNvPicPr>
      </xdr:nvPicPr>
      <xdr:blipFill>
        <a:blip r:embed="rId119"/>
        <a:stretch>
          <a:fillRect/>
        </a:stretch>
      </xdr:blipFill>
      <xdr:spPr>
        <a:xfrm>
          <a:off x="2838450" y="66017775"/>
          <a:ext cx="4800600" cy="228600"/>
        </a:xfrm>
        <a:prstGeom prst="rect">
          <a:avLst/>
        </a:prstGeom>
        <a:noFill/>
        <a:ln w="9525" cmpd="sng">
          <a:noFill/>
        </a:ln>
      </xdr:spPr>
    </xdr:pic>
    <xdr:clientData/>
  </xdr:twoCellAnchor>
  <xdr:twoCellAnchor editAs="oneCell">
    <xdr:from>
      <xdr:col>9</xdr:col>
      <xdr:colOff>19050</xdr:colOff>
      <xdr:row>280</xdr:row>
      <xdr:rowOff>200025</xdr:rowOff>
    </xdr:from>
    <xdr:to>
      <xdr:col>15</xdr:col>
      <xdr:colOff>400050</xdr:colOff>
      <xdr:row>280</xdr:row>
      <xdr:rowOff>438150</xdr:rowOff>
    </xdr:to>
    <xdr:pic>
      <xdr:nvPicPr>
        <xdr:cNvPr id="124" name="CheckBox120"/>
        <xdr:cNvPicPr preferRelativeResize="1">
          <a:picLocks noChangeAspect="1"/>
        </xdr:cNvPicPr>
      </xdr:nvPicPr>
      <xdr:blipFill>
        <a:blip r:embed="rId120"/>
        <a:stretch>
          <a:fillRect/>
        </a:stretch>
      </xdr:blipFill>
      <xdr:spPr>
        <a:xfrm>
          <a:off x="2838450" y="66189225"/>
          <a:ext cx="4848225" cy="238125"/>
        </a:xfrm>
        <a:prstGeom prst="rect">
          <a:avLst/>
        </a:prstGeom>
        <a:noFill/>
        <a:ln w="9525" cmpd="sng">
          <a:noFill/>
        </a:ln>
      </xdr:spPr>
    </xdr:pic>
    <xdr:clientData/>
  </xdr:twoCellAnchor>
  <xdr:twoCellAnchor editAs="oneCell">
    <xdr:from>
      <xdr:col>1</xdr:col>
      <xdr:colOff>28575</xdr:colOff>
      <xdr:row>142</xdr:row>
      <xdr:rowOff>76200</xdr:rowOff>
    </xdr:from>
    <xdr:to>
      <xdr:col>5</xdr:col>
      <xdr:colOff>133350</xdr:colOff>
      <xdr:row>147</xdr:row>
      <xdr:rowOff>142875</xdr:rowOff>
    </xdr:to>
    <xdr:pic>
      <xdr:nvPicPr>
        <xdr:cNvPr id="125" name="Picture 126"/>
        <xdr:cNvPicPr preferRelativeResize="1">
          <a:picLocks noChangeAspect="1"/>
        </xdr:cNvPicPr>
      </xdr:nvPicPr>
      <xdr:blipFill>
        <a:blip r:embed="rId1"/>
        <a:stretch>
          <a:fillRect/>
        </a:stretch>
      </xdr:blipFill>
      <xdr:spPr>
        <a:xfrm>
          <a:off x="219075" y="34994850"/>
          <a:ext cx="990600" cy="990600"/>
        </a:xfrm>
        <a:prstGeom prst="rect">
          <a:avLst/>
        </a:prstGeom>
        <a:noFill/>
        <a:ln w="9525" cmpd="sng">
          <a:noFill/>
        </a:ln>
      </xdr:spPr>
    </xdr:pic>
    <xdr:clientData/>
  </xdr:twoCellAnchor>
  <xdr:twoCellAnchor editAs="oneCell">
    <xdr:from>
      <xdr:col>9</xdr:col>
      <xdr:colOff>19050</xdr:colOff>
      <xdr:row>282</xdr:row>
      <xdr:rowOff>28575</xdr:rowOff>
    </xdr:from>
    <xdr:to>
      <xdr:col>15</xdr:col>
      <xdr:colOff>352425</xdr:colOff>
      <xdr:row>282</xdr:row>
      <xdr:rowOff>257175</xdr:rowOff>
    </xdr:to>
    <xdr:pic>
      <xdr:nvPicPr>
        <xdr:cNvPr id="126" name="CheckBox121"/>
        <xdr:cNvPicPr preferRelativeResize="1">
          <a:picLocks noChangeAspect="0"/>
        </xdr:cNvPicPr>
      </xdr:nvPicPr>
      <xdr:blipFill>
        <a:blip r:embed="rId121"/>
        <a:stretch>
          <a:fillRect/>
        </a:stretch>
      </xdr:blipFill>
      <xdr:spPr>
        <a:xfrm>
          <a:off x="2838450" y="66617850"/>
          <a:ext cx="4800600" cy="228600"/>
        </a:xfrm>
        <a:prstGeom prst="rect">
          <a:avLst/>
        </a:prstGeom>
        <a:noFill/>
        <a:ln w="9525" cmpd="sng">
          <a:noFill/>
        </a:ln>
      </xdr:spPr>
    </xdr:pic>
    <xdr:clientData/>
  </xdr:twoCellAnchor>
  <xdr:twoCellAnchor editAs="oneCell">
    <xdr:from>
      <xdr:col>9</xdr:col>
      <xdr:colOff>19050</xdr:colOff>
      <xdr:row>282</xdr:row>
      <xdr:rowOff>200025</xdr:rowOff>
    </xdr:from>
    <xdr:to>
      <xdr:col>15</xdr:col>
      <xdr:colOff>400050</xdr:colOff>
      <xdr:row>282</xdr:row>
      <xdr:rowOff>438150</xdr:rowOff>
    </xdr:to>
    <xdr:pic>
      <xdr:nvPicPr>
        <xdr:cNvPr id="127" name="CheckBox122"/>
        <xdr:cNvPicPr preferRelativeResize="1">
          <a:picLocks noChangeAspect="1"/>
        </xdr:cNvPicPr>
      </xdr:nvPicPr>
      <xdr:blipFill>
        <a:blip r:embed="rId122"/>
        <a:stretch>
          <a:fillRect/>
        </a:stretch>
      </xdr:blipFill>
      <xdr:spPr>
        <a:xfrm>
          <a:off x="2838450" y="66789300"/>
          <a:ext cx="4848225" cy="238125"/>
        </a:xfrm>
        <a:prstGeom prst="rect">
          <a:avLst/>
        </a:prstGeom>
        <a:noFill/>
        <a:ln w="9525" cmpd="sng">
          <a:noFill/>
        </a:ln>
      </xdr:spPr>
    </xdr:pic>
    <xdr:clientData/>
  </xdr:twoCellAnchor>
  <xdr:twoCellAnchor editAs="oneCell">
    <xdr:from>
      <xdr:col>9</xdr:col>
      <xdr:colOff>19050</xdr:colOff>
      <xdr:row>155</xdr:row>
      <xdr:rowOff>28575</xdr:rowOff>
    </xdr:from>
    <xdr:to>
      <xdr:col>15</xdr:col>
      <xdr:colOff>352425</xdr:colOff>
      <xdr:row>155</xdr:row>
      <xdr:rowOff>257175</xdr:rowOff>
    </xdr:to>
    <xdr:pic>
      <xdr:nvPicPr>
        <xdr:cNvPr id="128" name="CheckBox123"/>
        <xdr:cNvPicPr preferRelativeResize="1">
          <a:picLocks noChangeAspect="0"/>
        </xdr:cNvPicPr>
      </xdr:nvPicPr>
      <xdr:blipFill>
        <a:blip r:embed="rId123"/>
        <a:stretch>
          <a:fillRect/>
        </a:stretch>
      </xdr:blipFill>
      <xdr:spPr>
        <a:xfrm>
          <a:off x="2838450" y="37223700"/>
          <a:ext cx="4800600" cy="228600"/>
        </a:xfrm>
        <a:prstGeom prst="rect">
          <a:avLst/>
        </a:prstGeom>
        <a:noFill/>
        <a:ln w="9525" cmpd="sng">
          <a:noFill/>
        </a:ln>
      </xdr:spPr>
    </xdr:pic>
    <xdr:clientData/>
  </xdr:twoCellAnchor>
  <xdr:twoCellAnchor editAs="oneCell">
    <xdr:from>
      <xdr:col>9</xdr:col>
      <xdr:colOff>19050</xdr:colOff>
      <xdr:row>155</xdr:row>
      <xdr:rowOff>542925</xdr:rowOff>
    </xdr:from>
    <xdr:to>
      <xdr:col>15</xdr:col>
      <xdr:colOff>428625</xdr:colOff>
      <xdr:row>155</xdr:row>
      <xdr:rowOff>771525</xdr:rowOff>
    </xdr:to>
    <xdr:pic>
      <xdr:nvPicPr>
        <xdr:cNvPr id="129" name="CheckBox124"/>
        <xdr:cNvPicPr preferRelativeResize="1">
          <a:picLocks noChangeAspect="0"/>
        </xdr:cNvPicPr>
      </xdr:nvPicPr>
      <xdr:blipFill>
        <a:blip r:embed="rId124"/>
        <a:stretch>
          <a:fillRect/>
        </a:stretch>
      </xdr:blipFill>
      <xdr:spPr>
        <a:xfrm>
          <a:off x="2838450" y="37738050"/>
          <a:ext cx="4876800" cy="228600"/>
        </a:xfrm>
        <a:prstGeom prst="rect">
          <a:avLst/>
        </a:prstGeom>
        <a:noFill/>
        <a:ln w="9525" cmpd="sng">
          <a:noFill/>
        </a:ln>
      </xdr:spPr>
    </xdr:pic>
    <xdr:clientData/>
  </xdr:twoCellAnchor>
  <xdr:twoCellAnchor editAs="oneCell">
    <xdr:from>
      <xdr:col>9</xdr:col>
      <xdr:colOff>19050</xdr:colOff>
      <xdr:row>155</xdr:row>
      <xdr:rowOff>200025</xdr:rowOff>
    </xdr:from>
    <xdr:to>
      <xdr:col>15</xdr:col>
      <xdr:colOff>352425</xdr:colOff>
      <xdr:row>155</xdr:row>
      <xdr:rowOff>428625</xdr:rowOff>
    </xdr:to>
    <xdr:pic>
      <xdr:nvPicPr>
        <xdr:cNvPr id="130" name="CheckBox125"/>
        <xdr:cNvPicPr preferRelativeResize="1">
          <a:picLocks noChangeAspect="0"/>
        </xdr:cNvPicPr>
      </xdr:nvPicPr>
      <xdr:blipFill>
        <a:blip r:embed="rId125"/>
        <a:stretch>
          <a:fillRect/>
        </a:stretch>
      </xdr:blipFill>
      <xdr:spPr>
        <a:xfrm>
          <a:off x="2838450" y="37395150"/>
          <a:ext cx="4800600" cy="228600"/>
        </a:xfrm>
        <a:prstGeom prst="rect">
          <a:avLst/>
        </a:prstGeom>
        <a:noFill/>
        <a:ln w="9525" cmpd="sng">
          <a:noFill/>
        </a:ln>
      </xdr:spPr>
    </xdr:pic>
    <xdr:clientData/>
  </xdr:twoCellAnchor>
  <xdr:twoCellAnchor editAs="oneCell">
    <xdr:from>
      <xdr:col>9</xdr:col>
      <xdr:colOff>19050</xdr:colOff>
      <xdr:row>155</xdr:row>
      <xdr:rowOff>371475</xdr:rowOff>
    </xdr:from>
    <xdr:to>
      <xdr:col>15</xdr:col>
      <xdr:colOff>352425</xdr:colOff>
      <xdr:row>155</xdr:row>
      <xdr:rowOff>600075</xdr:rowOff>
    </xdr:to>
    <xdr:pic>
      <xdr:nvPicPr>
        <xdr:cNvPr id="131" name="CheckBox126"/>
        <xdr:cNvPicPr preferRelativeResize="1">
          <a:picLocks noChangeAspect="0"/>
        </xdr:cNvPicPr>
      </xdr:nvPicPr>
      <xdr:blipFill>
        <a:blip r:embed="rId126"/>
        <a:stretch>
          <a:fillRect/>
        </a:stretch>
      </xdr:blipFill>
      <xdr:spPr>
        <a:xfrm>
          <a:off x="2838450" y="37566600"/>
          <a:ext cx="4800600" cy="228600"/>
        </a:xfrm>
        <a:prstGeom prst="rect">
          <a:avLst/>
        </a:prstGeom>
        <a:noFill/>
        <a:ln w="9525" cmpd="sng">
          <a:noFill/>
        </a:ln>
      </xdr:spPr>
    </xdr:pic>
    <xdr:clientData/>
  </xdr:twoCellAnchor>
  <xdr:twoCellAnchor editAs="oneCell">
    <xdr:from>
      <xdr:col>9</xdr:col>
      <xdr:colOff>19050</xdr:colOff>
      <xdr:row>155</xdr:row>
      <xdr:rowOff>714375</xdr:rowOff>
    </xdr:from>
    <xdr:to>
      <xdr:col>15</xdr:col>
      <xdr:colOff>428625</xdr:colOff>
      <xdr:row>155</xdr:row>
      <xdr:rowOff>942975</xdr:rowOff>
    </xdr:to>
    <xdr:pic>
      <xdr:nvPicPr>
        <xdr:cNvPr id="132" name="CheckBox127"/>
        <xdr:cNvPicPr preferRelativeResize="1">
          <a:picLocks noChangeAspect="0"/>
        </xdr:cNvPicPr>
      </xdr:nvPicPr>
      <xdr:blipFill>
        <a:blip r:embed="rId127"/>
        <a:stretch>
          <a:fillRect/>
        </a:stretch>
      </xdr:blipFill>
      <xdr:spPr>
        <a:xfrm>
          <a:off x="2838450" y="37909500"/>
          <a:ext cx="4876800" cy="228600"/>
        </a:xfrm>
        <a:prstGeom prst="rect">
          <a:avLst/>
        </a:prstGeom>
        <a:noFill/>
        <a:ln w="9525" cmpd="sng">
          <a:noFill/>
        </a:ln>
      </xdr:spPr>
    </xdr:pic>
    <xdr:clientData/>
  </xdr:twoCellAnchor>
  <xdr:twoCellAnchor editAs="oneCell">
    <xdr:from>
      <xdr:col>9</xdr:col>
      <xdr:colOff>400050</xdr:colOff>
      <xdr:row>155</xdr:row>
      <xdr:rowOff>1066800</xdr:rowOff>
    </xdr:from>
    <xdr:to>
      <xdr:col>14</xdr:col>
      <xdr:colOff>200025</xdr:colOff>
      <xdr:row>155</xdr:row>
      <xdr:rowOff>1295400</xdr:rowOff>
    </xdr:to>
    <xdr:pic>
      <xdr:nvPicPr>
        <xdr:cNvPr id="133" name="CheckBox128"/>
        <xdr:cNvPicPr preferRelativeResize="1">
          <a:picLocks noChangeAspect="0"/>
        </xdr:cNvPicPr>
      </xdr:nvPicPr>
      <xdr:blipFill>
        <a:blip r:embed="rId128"/>
        <a:stretch>
          <a:fillRect/>
        </a:stretch>
      </xdr:blipFill>
      <xdr:spPr>
        <a:xfrm>
          <a:off x="3219450" y="38261925"/>
          <a:ext cx="3657600" cy="228600"/>
        </a:xfrm>
        <a:prstGeom prst="rect">
          <a:avLst/>
        </a:prstGeom>
        <a:noFill/>
        <a:ln w="9525" cmpd="sng">
          <a:noFill/>
        </a:ln>
      </xdr:spPr>
    </xdr:pic>
    <xdr:clientData/>
  </xdr:twoCellAnchor>
  <xdr:twoCellAnchor editAs="oneCell">
    <xdr:from>
      <xdr:col>9</xdr:col>
      <xdr:colOff>400050</xdr:colOff>
      <xdr:row>155</xdr:row>
      <xdr:rowOff>1247775</xdr:rowOff>
    </xdr:from>
    <xdr:to>
      <xdr:col>14</xdr:col>
      <xdr:colOff>200025</xdr:colOff>
      <xdr:row>155</xdr:row>
      <xdr:rowOff>1476375</xdr:rowOff>
    </xdr:to>
    <xdr:pic>
      <xdr:nvPicPr>
        <xdr:cNvPr id="134" name="CheckBox129"/>
        <xdr:cNvPicPr preferRelativeResize="1">
          <a:picLocks noChangeAspect="0"/>
        </xdr:cNvPicPr>
      </xdr:nvPicPr>
      <xdr:blipFill>
        <a:blip r:embed="rId129"/>
        <a:stretch>
          <a:fillRect/>
        </a:stretch>
      </xdr:blipFill>
      <xdr:spPr>
        <a:xfrm>
          <a:off x="3219450" y="38442900"/>
          <a:ext cx="3657600" cy="228600"/>
        </a:xfrm>
        <a:prstGeom prst="rect">
          <a:avLst/>
        </a:prstGeom>
        <a:noFill/>
        <a:ln w="9525" cmpd="sng">
          <a:noFill/>
        </a:ln>
      </xdr:spPr>
    </xdr:pic>
    <xdr:clientData/>
  </xdr:twoCellAnchor>
  <xdr:twoCellAnchor editAs="oneCell">
    <xdr:from>
      <xdr:col>9</xdr:col>
      <xdr:colOff>400050</xdr:colOff>
      <xdr:row>155</xdr:row>
      <xdr:rowOff>1428750</xdr:rowOff>
    </xdr:from>
    <xdr:to>
      <xdr:col>14</xdr:col>
      <xdr:colOff>200025</xdr:colOff>
      <xdr:row>155</xdr:row>
      <xdr:rowOff>1657350</xdr:rowOff>
    </xdr:to>
    <xdr:pic>
      <xdr:nvPicPr>
        <xdr:cNvPr id="135" name="CheckBox130"/>
        <xdr:cNvPicPr preferRelativeResize="1">
          <a:picLocks noChangeAspect="0"/>
        </xdr:cNvPicPr>
      </xdr:nvPicPr>
      <xdr:blipFill>
        <a:blip r:embed="rId130"/>
        <a:stretch>
          <a:fillRect/>
        </a:stretch>
      </xdr:blipFill>
      <xdr:spPr>
        <a:xfrm>
          <a:off x="3219450" y="38623875"/>
          <a:ext cx="3657600" cy="228600"/>
        </a:xfrm>
        <a:prstGeom prst="rect">
          <a:avLst/>
        </a:prstGeom>
        <a:noFill/>
        <a:ln w="9525" cmpd="sng">
          <a:noFill/>
        </a:ln>
      </xdr:spPr>
    </xdr:pic>
    <xdr:clientData/>
  </xdr:twoCellAnchor>
  <xdr:twoCellAnchor editAs="oneCell">
    <xdr:from>
      <xdr:col>9</xdr:col>
      <xdr:colOff>19050</xdr:colOff>
      <xdr:row>159</xdr:row>
      <xdr:rowOff>28575</xdr:rowOff>
    </xdr:from>
    <xdr:to>
      <xdr:col>15</xdr:col>
      <xdr:colOff>352425</xdr:colOff>
      <xdr:row>159</xdr:row>
      <xdr:rowOff>257175</xdr:rowOff>
    </xdr:to>
    <xdr:pic>
      <xdr:nvPicPr>
        <xdr:cNvPr id="136" name="CheckBox131"/>
        <xdr:cNvPicPr preferRelativeResize="1">
          <a:picLocks noChangeAspect="0"/>
        </xdr:cNvPicPr>
      </xdr:nvPicPr>
      <xdr:blipFill>
        <a:blip r:embed="rId131"/>
        <a:stretch>
          <a:fillRect/>
        </a:stretch>
      </xdr:blipFill>
      <xdr:spPr>
        <a:xfrm>
          <a:off x="2838450" y="39243000"/>
          <a:ext cx="4800600" cy="228600"/>
        </a:xfrm>
        <a:prstGeom prst="rect">
          <a:avLst/>
        </a:prstGeom>
        <a:noFill/>
        <a:ln w="9525" cmpd="sng">
          <a:noFill/>
        </a:ln>
      </xdr:spPr>
    </xdr:pic>
    <xdr:clientData/>
  </xdr:twoCellAnchor>
  <xdr:twoCellAnchor editAs="oneCell">
    <xdr:from>
      <xdr:col>9</xdr:col>
      <xdr:colOff>19050</xdr:colOff>
      <xdr:row>159</xdr:row>
      <xdr:rowOff>200025</xdr:rowOff>
    </xdr:from>
    <xdr:to>
      <xdr:col>15</xdr:col>
      <xdr:colOff>400050</xdr:colOff>
      <xdr:row>159</xdr:row>
      <xdr:rowOff>438150</xdr:rowOff>
    </xdr:to>
    <xdr:pic>
      <xdr:nvPicPr>
        <xdr:cNvPr id="137" name="CheckBox132"/>
        <xdr:cNvPicPr preferRelativeResize="1">
          <a:picLocks noChangeAspect="1"/>
        </xdr:cNvPicPr>
      </xdr:nvPicPr>
      <xdr:blipFill>
        <a:blip r:embed="rId132"/>
        <a:stretch>
          <a:fillRect/>
        </a:stretch>
      </xdr:blipFill>
      <xdr:spPr>
        <a:xfrm>
          <a:off x="2838450" y="39414450"/>
          <a:ext cx="4848225" cy="238125"/>
        </a:xfrm>
        <a:prstGeom prst="rect">
          <a:avLst/>
        </a:prstGeom>
        <a:noFill/>
        <a:ln w="9525" cmpd="sng">
          <a:noFill/>
        </a:ln>
      </xdr:spPr>
    </xdr:pic>
    <xdr:clientData/>
  </xdr:twoCellAnchor>
  <xdr:twoCellAnchor editAs="oneCell">
    <xdr:from>
      <xdr:col>15</xdr:col>
      <xdr:colOff>104775</xdr:colOff>
      <xdr:row>163</xdr:row>
      <xdr:rowOff>28575</xdr:rowOff>
    </xdr:from>
    <xdr:to>
      <xdr:col>15</xdr:col>
      <xdr:colOff>466725</xdr:colOff>
      <xdr:row>164</xdr:row>
      <xdr:rowOff>9525</xdr:rowOff>
    </xdr:to>
    <xdr:pic>
      <xdr:nvPicPr>
        <xdr:cNvPr id="138" name="CheckBox133"/>
        <xdr:cNvPicPr preferRelativeResize="1">
          <a:picLocks noChangeAspect="1"/>
        </xdr:cNvPicPr>
      </xdr:nvPicPr>
      <xdr:blipFill>
        <a:blip r:embed="rId133"/>
        <a:stretch>
          <a:fillRect/>
        </a:stretch>
      </xdr:blipFill>
      <xdr:spPr>
        <a:xfrm>
          <a:off x="7391400" y="40100250"/>
          <a:ext cx="361950" cy="142875"/>
        </a:xfrm>
        <a:prstGeom prst="rect">
          <a:avLst/>
        </a:prstGeom>
        <a:noFill/>
        <a:ln w="9525" cmpd="sng">
          <a:noFill/>
        </a:ln>
      </xdr:spPr>
    </xdr:pic>
    <xdr:clientData/>
  </xdr:twoCellAnchor>
  <xdr:twoCellAnchor editAs="oneCell">
    <xdr:from>
      <xdr:col>11</xdr:col>
      <xdr:colOff>200025</xdr:colOff>
      <xdr:row>163</xdr:row>
      <xdr:rowOff>28575</xdr:rowOff>
    </xdr:from>
    <xdr:to>
      <xdr:col>11</xdr:col>
      <xdr:colOff>561975</xdr:colOff>
      <xdr:row>164</xdr:row>
      <xdr:rowOff>9525</xdr:rowOff>
    </xdr:to>
    <xdr:pic>
      <xdr:nvPicPr>
        <xdr:cNvPr id="139" name="CheckBox135"/>
        <xdr:cNvPicPr preferRelativeResize="1">
          <a:picLocks noChangeAspect="1"/>
        </xdr:cNvPicPr>
      </xdr:nvPicPr>
      <xdr:blipFill>
        <a:blip r:embed="rId133"/>
        <a:stretch>
          <a:fillRect/>
        </a:stretch>
      </xdr:blipFill>
      <xdr:spPr>
        <a:xfrm>
          <a:off x="5248275" y="40100250"/>
          <a:ext cx="361950" cy="142875"/>
        </a:xfrm>
        <a:prstGeom prst="rect">
          <a:avLst/>
        </a:prstGeom>
        <a:noFill/>
        <a:ln w="9525" cmpd="sng">
          <a:noFill/>
        </a:ln>
      </xdr:spPr>
    </xdr:pic>
    <xdr:clientData/>
  </xdr:twoCellAnchor>
  <xdr:twoCellAnchor editAs="oneCell">
    <xdr:from>
      <xdr:col>15</xdr:col>
      <xdr:colOff>104775</xdr:colOff>
      <xdr:row>164</xdr:row>
      <xdr:rowOff>19050</xdr:rowOff>
    </xdr:from>
    <xdr:to>
      <xdr:col>15</xdr:col>
      <xdr:colOff>466725</xdr:colOff>
      <xdr:row>164</xdr:row>
      <xdr:rowOff>161925</xdr:rowOff>
    </xdr:to>
    <xdr:pic>
      <xdr:nvPicPr>
        <xdr:cNvPr id="140" name="CheckBox137"/>
        <xdr:cNvPicPr preferRelativeResize="1">
          <a:picLocks noChangeAspect="1"/>
        </xdr:cNvPicPr>
      </xdr:nvPicPr>
      <xdr:blipFill>
        <a:blip r:embed="rId133"/>
        <a:stretch>
          <a:fillRect/>
        </a:stretch>
      </xdr:blipFill>
      <xdr:spPr>
        <a:xfrm>
          <a:off x="7391400" y="40252650"/>
          <a:ext cx="361950" cy="142875"/>
        </a:xfrm>
        <a:prstGeom prst="rect">
          <a:avLst/>
        </a:prstGeom>
        <a:noFill/>
        <a:ln w="9525" cmpd="sng">
          <a:noFill/>
        </a:ln>
      </xdr:spPr>
    </xdr:pic>
    <xdr:clientData/>
  </xdr:twoCellAnchor>
  <xdr:twoCellAnchor editAs="oneCell">
    <xdr:from>
      <xdr:col>11</xdr:col>
      <xdr:colOff>200025</xdr:colOff>
      <xdr:row>164</xdr:row>
      <xdr:rowOff>19050</xdr:rowOff>
    </xdr:from>
    <xdr:to>
      <xdr:col>11</xdr:col>
      <xdr:colOff>561975</xdr:colOff>
      <xdr:row>164</xdr:row>
      <xdr:rowOff>161925</xdr:rowOff>
    </xdr:to>
    <xdr:pic>
      <xdr:nvPicPr>
        <xdr:cNvPr id="141" name="CheckBox138"/>
        <xdr:cNvPicPr preferRelativeResize="1">
          <a:picLocks noChangeAspect="1"/>
        </xdr:cNvPicPr>
      </xdr:nvPicPr>
      <xdr:blipFill>
        <a:blip r:embed="rId133"/>
        <a:stretch>
          <a:fillRect/>
        </a:stretch>
      </xdr:blipFill>
      <xdr:spPr>
        <a:xfrm>
          <a:off x="5248275" y="40252650"/>
          <a:ext cx="361950" cy="142875"/>
        </a:xfrm>
        <a:prstGeom prst="rect">
          <a:avLst/>
        </a:prstGeom>
        <a:noFill/>
        <a:ln w="9525" cmpd="sng">
          <a:noFill/>
        </a:ln>
      </xdr:spPr>
    </xdr:pic>
    <xdr:clientData/>
  </xdr:twoCellAnchor>
  <xdr:twoCellAnchor editAs="oneCell">
    <xdr:from>
      <xdr:col>13</xdr:col>
      <xdr:colOff>161925</xdr:colOff>
      <xdr:row>165</xdr:row>
      <xdr:rowOff>19050</xdr:rowOff>
    </xdr:from>
    <xdr:to>
      <xdr:col>13</xdr:col>
      <xdr:colOff>523875</xdr:colOff>
      <xdr:row>165</xdr:row>
      <xdr:rowOff>161925</xdr:rowOff>
    </xdr:to>
    <xdr:pic>
      <xdr:nvPicPr>
        <xdr:cNvPr id="142" name="CheckBox139"/>
        <xdr:cNvPicPr preferRelativeResize="1">
          <a:picLocks noChangeAspect="1"/>
        </xdr:cNvPicPr>
      </xdr:nvPicPr>
      <xdr:blipFill>
        <a:blip r:embed="rId133"/>
        <a:stretch>
          <a:fillRect/>
        </a:stretch>
      </xdr:blipFill>
      <xdr:spPr>
        <a:xfrm>
          <a:off x="6305550" y="40414575"/>
          <a:ext cx="361950" cy="142875"/>
        </a:xfrm>
        <a:prstGeom prst="rect">
          <a:avLst/>
        </a:prstGeom>
        <a:noFill/>
        <a:ln w="9525" cmpd="sng">
          <a:noFill/>
        </a:ln>
      </xdr:spPr>
    </xdr:pic>
    <xdr:clientData/>
  </xdr:twoCellAnchor>
  <xdr:twoCellAnchor editAs="oneCell">
    <xdr:from>
      <xdr:col>15</xdr:col>
      <xdr:colOff>104775</xdr:colOff>
      <xdr:row>165</xdr:row>
      <xdr:rowOff>19050</xdr:rowOff>
    </xdr:from>
    <xdr:to>
      <xdr:col>15</xdr:col>
      <xdr:colOff>466725</xdr:colOff>
      <xdr:row>165</xdr:row>
      <xdr:rowOff>161925</xdr:rowOff>
    </xdr:to>
    <xdr:pic>
      <xdr:nvPicPr>
        <xdr:cNvPr id="143" name="CheckBox140"/>
        <xdr:cNvPicPr preferRelativeResize="1">
          <a:picLocks noChangeAspect="1"/>
        </xdr:cNvPicPr>
      </xdr:nvPicPr>
      <xdr:blipFill>
        <a:blip r:embed="rId133"/>
        <a:stretch>
          <a:fillRect/>
        </a:stretch>
      </xdr:blipFill>
      <xdr:spPr>
        <a:xfrm>
          <a:off x="7391400" y="40414575"/>
          <a:ext cx="361950" cy="142875"/>
        </a:xfrm>
        <a:prstGeom prst="rect">
          <a:avLst/>
        </a:prstGeom>
        <a:noFill/>
        <a:ln w="9525" cmpd="sng">
          <a:noFill/>
        </a:ln>
      </xdr:spPr>
    </xdr:pic>
    <xdr:clientData/>
  </xdr:twoCellAnchor>
  <xdr:twoCellAnchor editAs="oneCell">
    <xdr:from>
      <xdr:col>11</xdr:col>
      <xdr:colOff>200025</xdr:colOff>
      <xdr:row>165</xdr:row>
      <xdr:rowOff>19050</xdr:rowOff>
    </xdr:from>
    <xdr:to>
      <xdr:col>11</xdr:col>
      <xdr:colOff>561975</xdr:colOff>
      <xdr:row>165</xdr:row>
      <xdr:rowOff>161925</xdr:rowOff>
    </xdr:to>
    <xdr:pic>
      <xdr:nvPicPr>
        <xdr:cNvPr id="144" name="CheckBox141"/>
        <xdr:cNvPicPr preferRelativeResize="1">
          <a:picLocks noChangeAspect="1"/>
        </xdr:cNvPicPr>
      </xdr:nvPicPr>
      <xdr:blipFill>
        <a:blip r:embed="rId133"/>
        <a:stretch>
          <a:fillRect/>
        </a:stretch>
      </xdr:blipFill>
      <xdr:spPr>
        <a:xfrm>
          <a:off x="5248275" y="40414575"/>
          <a:ext cx="361950" cy="142875"/>
        </a:xfrm>
        <a:prstGeom prst="rect">
          <a:avLst/>
        </a:prstGeom>
        <a:noFill/>
        <a:ln w="9525" cmpd="sng">
          <a:noFill/>
        </a:ln>
      </xdr:spPr>
    </xdr:pic>
    <xdr:clientData/>
  </xdr:twoCellAnchor>
  <xdr:twoCellAnchor editAs="oneCell">
    <xdr:from>
      <xdr:col>13</xdr:col>
      <xdr:colOff>161925</xdr:colOff>
      <xdr:row>166</xdr:row>
      <xdr:rowOff>28575</xdr:rowOff>
    </xdr:from>
    <xdr:to>
      <xdr:col>13</xdr:col>
      <xdr:colOff>523875</xdr:colOff>
      <xdr:row>167</xdr:row>
      <xdr:rowOff>9525</xdr:rowOff>
    </xdr:to>
    <xdr:pic>
      <xdr:nvPicPr>
        <xdr:cNvPr id="145" name="CheckBox142"/>
        <xdr:cNvPicPr preferRelativeResize="1">
          <a:picLocks noChangeAspect="1"/>
        </xdr:cNvPicPr>
      </xdr:nvPicPr>
      <xdr:blipFill>
        <a:blip r:embed="rId133"/>
        <a:stretch>
          <a:fillRect/>
        </a:stretch>
      </xdr:blipFill>
      <xdr:spPr>
        <a:xfrm>
          <a:off x="6305550" y="40586025"/>
          <a:ext cx="361950" cy="142875"/>
        </a:xfrm>
        <a:prstGeom prst="rect">
          <a:avLst/>
        </a:prstGeom>
        <a:noFill/>
        <a:ln w="9525" cmpd="sng">
          <a:noFill/>
        </a:ln>
      </xdr:spPr>
    </xdr:pic>
    <xdr:clientData/>
  </xdr:twoCellAnchor>
  <xdr:twoCellAnchor editAs="oneCell">
    <xdr:from>
      <xdr:col>15</xdr:col>
      <xdr:colOff>104775</xdr:colOff>
      <xdr:row>166</xdr:row>
      <xdr:rowOff>28575</xdr:rowOff>
    </xdr:from>
    <xdr:to>
      <xdr:col>15</xdr:col>
      <xdr:colOff>466725</xdr:colOff>
      <xdr:row>167</xdr:row>
      <xdr:rowOff>9525</xdr:rowOff>
    </xdr:to>
    <xdr:pic>
      <xdr:nvPicPr>
        <xdr:cNvPr id="146" name="CheckBox143"/>
        <xdr:cNvPicPr preferRelativeResize="1">
          <a:picLocks noChangeAspect="1"/>
        </xdr:cNvPicPr>
      </xdr:nvPicPr>
      <xdr:blipFill>
        <a:blip r:embed="rId133"/>
        <a:stretch>
          <a:fillRect/>
        </a:stretch>
      </xdr:blipFill>
      <xdr:spPr>
        <a:xfrm>
          <a:off x="7391400" y="40586025"/>
          <a:ext cx="361950" cy="142875"/>
        </a:xfrm>
        <a:prstGeom prst="rect">
          <a:avLst/>
        </a:prstGeom>
        <a:noFill/>
        <a:ln w="9525" cmpd="sng">
          <a:noFill/>
        </a:ln>
      </xdr:spPr>
    </xdr:pic>
    <xdr:clientData/>
  </xdr:twoCellAnchor>
  <xdr:twoCellAnchor editAs="oneCell">
    <xdr:from>
      <xdr:col>11</xdr:col>
      <xdr:colOff>200025</xdr:colOff>
      <xdr:row>166</xdr:row>
      <xdr:rowOff>28575</xdr:rowOff>
    </xdr:from>
    <xdr:to>
      <xdr:col>11</xdr:col>
      <xdr:colOff>561975</xdr:colOff>
      <xdr:row>167</xdr:row>
      <xdr:rowOff>9525</xdr:rowOff>
    </xdr:to>
    <xdr:pic>
      <xdr:nvPicPr>
        <xdr:cNvPr id="147" name="CheckBox144"/>
        <xdr:cNvPicPr preferRelativeResize="1">
          <a:picLocks noChangeAspect="1"/>
        </xdr:cNvPicPr>
      </xdr:nvPicPr>
      <xdr:blipFill>
        <a:blip r:embed="rId133"/>
        <a:stretch>
          <a:fillRect/>
        </a:stretch>
      </xdr:blipFill>
      <xdr:spPr>
        <a:xfrm>
          <a:off x="5248275" y="40586025"/>
          <a:ext cx="361950" cy="142875"/>
        </a:xfrm>
        <a:prstGeom prst="rect">
          <a:avLst/>
        </a:prstGeom>
        <a:noFill/>
        <a:ln w="9525" cmpd="sng">
          <a:noFill/>
        </a:ln>
      </xdr:spPr>
    </xdr:pic>
    <xdr:clientData/>
  </xdr:twoCellAnchor>
  <xdr:twoCellAnchor editAs="oneCell">
    <xdr:from>
      <xdr:col>15</xdr:col>
      <xdr:colOff>104775</xdr:colOff>
      <xdr:row>167</xdr:row>
      <xdr:rowOff>28575</xdr:rowOff>
    </xdr:from>
    <xdr:to>
      <xdr:col>15</xdr:col>
      <xdr:colOff>466725</xdr:colOff>
      <xdr:row>168</xdr:row>
      <xdr:rowOff>9525</xdr:rowOff>
    </xdr:to>
    <xdr:pic>
      <xdr:nvPicPr>
        <xdr:cNvPr id="148" name="CheckBox146"/>
        <xdr:cNvPicPr preferRelativeResize="1">
          <a:picLocks noChangeAspect="1"/>
        </xdr:cNvPicPr>
      </xdr:nvPicPr>
      <xdr:blipFill>
        <a:blip r:embed="rId133"/>
        <a:stretch>
          <a:fillRect/>
        </a:stretch>
      </xdr:blipFill>
      <xdr:spPr>
        <a:xfrm>
          <a:off x="7391400" y="40747950"/>
          <a:ext cx="361950" cy="142875"/>
        </a:xfrm>
        <a:prstGeom prst="rect">
          <a:avLst/>
        </a:prstGeom>
        <a:noFill/>
        <a:ln w="9525" cmpd="sng">
          <a:noFill/>
        </a:ln>
      </xdr:spPr>
    </xdr:pic>
    <xdr:clientData/>
  </xdr:twoCellAnchor>
  <xdr:twoCellAnchor editAs="oneCell">
    <xdr:from>
      <xdr:col>11</xdr:col>
      <xdr:colOff>200025</xdr:colOff>
      <xdr:row>167</xdr:row>
      <xdr:rowOff>28575</xdr:rowOff>
    </xdr:from>
    <xdr:to>
      <xdr:col>11</xdr:col>
      <xdr:colOff>561975</xdr:colOff>
      <xdr:row>168</xdr:row>
      <xdr:rowOff>9525</xdr:rowOff>
    </xdr:to>
    <xdr:pic>
      <xdr:nvPicPr>
        <xdr:cNvPr id="149" name="CheckBox147"/>
        <xdr:cNvPicPr preferRelativeResize="1">
          <a:picLocks noChangeAspect="1"/>
        </xdr:cNvPicPr>
      </xdr:nvPicPr>
      <xdr:blipFill>
        <a:blip r:embed="rId133"/>
        <a:stretch>
          <a:fillRect/>
        </a:stretch>
      </xdr:blipFill>
      <xdr:spPr>
        <a:xfrm>
          <a:off x="5248275" y="40747950"/>
          <a:ext cx="361950" cy="142875"/>
        </a:xfrm>
        <a:prstGeom prst="rect">
          <a:avLst/>
        </a:prstGeom>
        <a:noFill/>
        <a:ln w="9525" cmpd="sng">
          <a:noFill/>
        </a:ln>
      </xdr:spPr>
    </xdr:pic>
    <xdr:clientData/>
  </xdr:twoCellAnchor>
  <xdr:twoCellAnchor editAs="oneCell">
    <xdr:from>
      <xdr:col>15</xdr:col>
      <xdr:colOff>104775</xdr:colOff>
      <xdr:row>168</xdr:row>
      <xdr:rowOff>28575</xdr:rowOff>
    </xdr:from>
    <xdr:to>
      <xdr:col>15</xdr:col>
      <xdr:colOff>466725</xdr:colOff>
      <xdr:row>169</xdr:row>
      <xdr:rowOff>9525</xdr:rowOff>
    </xdr:to>
    <xdr:pic>
      <xdr:nvPicPr>
        <xdr:cNvPr id="150" name="CheckBox149"/>
        <xdr:cNvPicPr preferRelativeResize="1">
          <a:picLocks noChangeAspect="1"/>
        </xdr:cNvPicPr>
      </xdr:nvPicPr>
      <xdr:blipFill>
        <a:blip r:embed="rId133"/>
        <a:stretch>
          <a:fillRect/>
        </a:stretch>
      </xdr:blipFill>
      <xdr:spPr>
        <a:xfrm>
          <a:off x="7391400" y="40909875"/>
          <a:ext cx="361950" cy="142875"/>
        </a:xfrm>
        <a:prstGeom prst="rect">
          <a:avLst/>
        </a:prstGeom>
        <a:noFill/>
        <a:ln w="9525" cmpd="sng">
          <a:noFill/>
        </a:ln>
      </xdr:spPr>
    </xdr:pic>
    <xdr:clientData/>
  </xdr:twoCellAnchor>
  <xdr:twoCellAnchor editAs="oneCell">
    <xdr:from>
      <xdr:col>15</xdr:col>
      <xdr:colOff>104775</xdr:colOff>
      <xdr:row>169</xdr:row>
      <xdr:rowOff>28575</xdr:rowOff>
    </xdr:from>
    <xdr:to>
      <xdr:col>15</xdr:col>
      <xdr:colOff>466725</xdr:colOff>
      <xdr:row>170</xdr:row>
      <xdr:rowOff>9525</xdr:rowOff>
    </xdr:to>
    <xdr:pic>
      <xdr:nvPicPr>
        <xdr:cNvPr id="151" name="CheckBox152"/>
        <xdr:cNvPicPr preferRelativeResize="1">
          <a:picLocks noChangeAspect="1"/>
        </xdr:cNvPicPr>
      </xdr:nvPicPr>
      <xdr:blipFill>
        <a:blip r:embed="rId133"/>
        <a:stretch>
          <a:fillRect/>
        </a:stretch>
      </xdr:blipFill>
      <xdr:spPr>
        <a:xfrm>
          <a:off x="7391400" y="41071800"/>
          <a:ext cx="361950" cy="142875"/>
        </a:xfrm>
        <a:prstGeom prst="rect">
          <a:avLst/>
        </a:prstGeom>
        <a:noFill/>
        <a:ln w="9525" cmpd="sng">
          <a:noFill/>
        </a:ln>
      </xdr:spPr>
    </xdr:pic>
    <xdr:clientData/>
  </xdr:twoCellAnchor>
  <xdr:twoCellAnchor editAs="oneCell">
    <xdr:from>
      <xdr:col>11</xdr:col>
      <xdr:colOff>200025</xdr:colOff>
      <xdr:row>169</xdr:row>
      <xdr:rowOff>28575</xdr:rowOff>
    </xdr:from>
    <xdr:to>
      <xdr:col>11</xdr:col>
      <xdr:colOff>561975</xdr:colOff>
      <xdr:row>170</xdr:row>
      <xdr:rowOff>9525</xdr:rowOff>
    </xdr:to>
    <xdr:pic>
      <xdr:nvPicPr>
        <xdr:cNvPr id="152" name="CheckBox153"/>
        <xdr:cNvPicPr preferRelativeResize="1">
          <a:picLocks noChangeAspect="1"/>
        </xdr:cNvPicPr>
      </xdr:nvPicPr>
      <xdr:blipFill>
        <a:blip r:embed="rId133"/>
        <a:stretch>
          <a:fillRect/>
        </a:stretch>
      </xdr:blipFill>
      <xdr:spPr>
        <a:xfrm>
          <a:off x="5248275" y="41071800"/>
          <a:ext cx="361950" cy="142875"/>
        </a:xfrm>
        <a:prstGeom prst="rect">
          <a:avLst/>
        </a:prstGeom>
        <a:noFill/>
        <a:ln w="9525" cmpd="sng">
          <a:noFill/>
        </a:ln>
      </xdr:spPr>
    </xdr:pic>
    <xdr:clientData/>
  </xdr:twoCellAnchor>
  <xdr:twoCellAnchor editAs="oneCell">
    <xdr:from>
      <xdr:col>15</xdr:col>
      <xdr:colOff>104775</xdr:colOff>
      <xdr:row>170</xdr:row>
      <xdr:rowOff>28575</xdr:rowOff>
    </xdr:from>
    <xdr:to>
      <xdr:col>15</xdr:col>
      <xdr:colOff>466725</xdr:colOff>
      <xdr:row>171</xdr:row>
      <xdr:rowOff>9525</xdr:rowOff>
    </xdr:to>
    <xdr:pic>
      <xdr:nvPicPr>
        <xdr:cNvPr id="153" name="CheckBox155"/>
        <xdr:cNvPicPr preferRelativeResize="1">
          <a:picLocks noChangeAspect="1"/>
        </xdr:cNvPicPr>
      </xdr:nvPicPr>
      <xdr:blipFill>
        <a:blip r:embed="rId133"/>
        <a:stretch>
          <a:fillRect/>
        </a:stretch>
      </xdr:blipFill>
      <xdr:spPr>
        <a:xfrm>
          <a:off x="7391400" y="41233725"/>
          <a:ext cx="361950" cy="142875"/>
        </a:xfrm>
        <a:prstGeom prst="rect">
          <a:avLst/>
        </a:prstGeom>
        <a:noFill/>
        <a:ln w="9525" cmpd="sng">
          <a:noFill/>
        </a:ln>
      </xdr:spPr>
    </xdr:pic>
    <xdr:clientData/>
  </xdr:twoCellAnchor>
  <xdr:twoCellAnchor editAs="oneCell">
    <xdr:from>
      <xdr:col>11</xdr:col>
      <xdr:colOff>200025</xdr:colOff>
      <xdr:row>170</xdr:row>
      <xdr:rowOff>28575</xdr:rowOff>
    </xdr:from>
    <xdr:to>
      <xdr:col>11</xdr:col>
      <xdr:colOff>561975</xdr:colOff>
      <xdr:row>171</xdr:row>
      <xdr:rowOff>9525</xdr:rowOff>
    </xdr:to>
    <xdr:pic>
      <xdr:nvPicPr>
        <xdr:cNvPr id="154" name="CheckBox156"/>
        <xdr:cNvPicPr preferRelativeResize="1">
          <a:picLocks noChangeAspect="1"/>
        </xdr:cNvPicPr>
      </xdr:nvPicPr>
      <xdr:blipFill>
        <a:blip r:embed="rId133"/>
        <a:stretch>
          <a:fillRect/>
        </a:stretch>
      </xdr:blipFill>
      <xdr:spPr>
        <a:xfrm>
          <a:off x="5248275" y="41233725"/>
          <a:ext cx="361950" cy="142875"/>
        </a:xfrm>
        <a:prstGeom prst="rect">
          <a:avLst/>
        </a:prstGeom>
        <a:noFill/>
        <a:ln w="9525" cmpd="sng">
          <a:noFill/>
        </a:ln>
      </xdr:spPr>
    </xdr:pic>
    <xdr:clientData/>
  </xdr:twoCellAnchor>
  <xdr:twoCellAnchor editAs="oneCell">
    <xdr:from>
      <xdr:col>15</xdr:col>
      <xdr:colOff>104775</xdr:colOff>
      <xdr:row>171</xdr:row>
      <xdr:rowOff>28575</xdr:rowOff>
    </xdr:from>
    <xdr:to>
      <xdr:col>15</xdr:col>
      <xdr:colOff>466725</xdr:colOff>
      <xdr:row>172</xdr:row>
      <xdr:rowOff>9525</xdr:rowOff>
    </xdr:to>
    <xdr:pic>
      <xdr:nvPicPr>
        <xdr:cNvPr id="155" name="CheckBox158"/>
        <xdr:cNvPicPr preferRelativeResize="1">
          <a:picLocks noChangeAspect="1"/>
        </xdr:cNvPicPr>
      </xdr:nvPicPr>
      <xdr:blipFill>
        <a:blip r:embed="rId133"/>
        <a:stretch>
          <a:fillRect/>
        </a:stretch>
      </xdr:blipFill>
      <xdr:spPr>
        <a:xfrm>
          <a:off x="7391400" y="41395650"/>
          <a:ext cx="361950" cy="142875"/>
        </a:xfrm>
        <a:prstGeom prst="rect">
          <a:avLst/>
        </a:prstGeom>
        <a:noFill/>
        <a:ln w="9525" cmpd="sng">
          <a:noFill/>
        </a:ln>
      </xdr:spPr>
    </xdr:pic>
    <xdr:clientData/>
  </xdr:twoCellAnchor>
  <xdr:twoCellAnchor editAs="oneCell">
    <xdr:from>
      <xdr:col>11</xdr:col>
      <xdr:colOff>200025</xdr:colOff>
      <xdr:row>171</xdr:row>
      <xdr:rowOff>28575</xdr:rowOff>
    </xdr:from>
    <xdr:to>
      <xdr:col>11</xdr:col>
      <xdr:colOff>561975</xdr:colOff>
      <xdr:row>172</xdr:row>
      <xdr:rowOff>9525</xdr:rowOff>
    </xdr:to>
    <xdr:pic>
      <xdr:nvPicPr>
        <xdr:cNvPr id="156" name="CheckBox159"/>
        <xdr:cNvPicPr preferRelativeResize="1">
          <a:picLocks noChangeAspect="1"/>
        </xdr:cNvPicPr>
      </xdr:nvPicPr>
      <xdr:blipFill>
        <a:blip r:embed="rId133"/>
        <a:stretch>
          <a:fillRect/>
        </a:stretch>
      </xdr:blipFill>
      <xdr:spPr>
        <a:xfrm>
          <a:off x="5248275" y="41395650"/>
          <a:ext cx="361950" cy="142875"/>
        </a:xfrm>
        <a:prstGeom prst="rect">
          <a:avLst/>
        </a:prstGeom>
        <a:noFill/>
        <a:ln w="9525" cmpd="sng">
          <a:noFill/>
        </a:ln>
      </xdr:spPr>
    </xdr:pic>
    <xdr:clientData/>
  </xdr:twoCellAnchor>
  <xdr:twoCellAnchor editAs="oneCell">
    <xdr:from>
      <xdr:col>13</xdr:col>
      <xdr:colOff>161925</xdr:colOff>
      <xdr:row>172</xdr:row>
      <xdr:rowOff>19050</xdr:rowOff>
    </xdr:from>
    <xdr:to>
      <xdr:col>13</xdr:col>
      <xdr:colOff>523875</xdr:colOff>
      <xdr:row>172</xdr:row>
      <xdr:rowOff>161925</xdr:rowOff>
    </xdr:to>
    <xdr:pic>
      <xdr:nvPicPr>
        <xdr:cNvPr id="157" name="CheckBox160"/>
        <xdr:cNvPicPr preferRelativeResize="1">
          <a:picLocks noChangeAspect="1"/>
        </xdr:cNvPicPr>
      </xdr:nvPicPr>
      <xdr:blipFill>
        <a:blip r:embed="rId133"/>
        <a:stretch>
          <a:fillRect/>
        </a:stretch>
      </xdr:blipFill>
      <xdr:spPr>
        <a:xfrm>
          <a:off x="6305550" y="41548050"/>
          <a:ext cx="361950" cy="142875"/>
        </a:xfrm>
        <a:prstGeom prst="rect">
          <a:avLst/>
        </a:prstGeom>
        <a:noFill/>
        <a:ln w="9525" cmpd="sng">
          <a:noFill/>
        </a:ln>
      </xdr:spPr>
    </xdr:pic>
    <xdr:clientData/>
  </xdr:twoCellAnchor>
  <xdr:twoCellAnchor editAs="oneCell">
    <xdr:from>
      <xdr:col>15</xdr:col>
      <xdr:colOff>104775</xdr:colOff>
      <xdr:row>173</xdr:row>
      <xdr:rowOff>19050</xdr:rowOff>
    </xdr:from>
    <xdr:to>
      <xdr:col>15</xdr:col>
      <xdr:colOff>466725</xdr:colOff>
      <xdr:row>173</xdr:row>
      <xdr:rowOff>161925</xdr:rowOff>
    </xdr:to>
    <xdr:pic>
      <xdr:nvPicPr>
        <xdr:cNvPr id="158" name="CheckBox164"/>
        <xdr:cNvPicPr preferRelativeResize="1">
          <a:picLocks noChangeAspect="1"/>
        </xdr:cNvPicPr>
      </xdr:nvPicPr>
      <xdr:blipFill>
        <a:blip r:embed="rId133"/>
        <a:stretch>
          <a:fillRect/>
        </a:stretch>
      </xdr:blipFill>
      <xdr:spPr>
        <a:xfrm>
          <a:off x="7391400" y="41709975"/>
          <a:ext cx="361950" cy="142875"/>
        </a:xfrm>
        <a:prstGeom prst="rect">
          <a:avLst/>
        </a:prstGeom>
        <a:noFill/>
        <a:ln w="9525" cmpd="sng">
          <a:noFill/>
        </a:ln>
      </xdr:spPr>
    </xdr:pic>
    <xdr:clientData/>
  </xdr:twoCellAnchor>
  <xdr:twoCellAnchor editAs="oneCell">
    <xdr:from>
      <xdr:col>11</xdr:col>
      <xdr:colOff>200025</xdr:colOff>
      <xdr:row>173</xdr:row>
      <xdr:rowOff>19050</xdr:rowOff>
    </xdr:from>
    <xdr:to>
      <xdr:col>11</xdr:col>
      <xdr:colOff>561975</xdr:colOff>
      <xdr:row>173</xdr:row>
      <xdr:rowOff>161925</xdr:rowOff>
    </xdr:to>
    <xdr:pic>
      <xdr:nvPicPr>
        <xdr:cNvPr id="159" name="CheckBox165"/>
        <xdr:cNvPicPr preferRelativeResize="1">
          <a:picLocks noChangeAspect="1"/>
        </xdr:cNvPicPr>
      </xdr:nvPicPr>
      <xdr:blipFill>
        <a:blip r:embed="rId133"/>
        <a:stretch>
          <a:fillRect/>
        </a:stretch>
      </xdr:blipFill>
      <xdr:spPr>
        <a:xfrm>
          <a:off x="5248275" y="41709975"/>
          <a:ext cx="361950" cy="142875"/>
        </a:xfrm>
        <a:prstGeom prst="rect">
          <a:avLst/>
        </a:prstGeom>
        <a:noFill/>
        <a:ln w="9525" cmpd="sng">
          <a:noFill/>
        </a:ln>
      </xdr:spPr>
    </xdr:pic>
    <xdr:clientData/>
  </xdr:twoCellAnchor>
  <xdr:twoCellAnchor editAs="oneCell">
    <xdr:from>
      <xdr:col>13</xdr:col>
      <xdr:colOff>161925</xdr:colOff>
      <xdr:row>174</xdr:row>
      <xdr:rowOff>19050</xdr:rowOff>
    </xdr:from>
    <xdr:to>
      <xdr:col>13</xdr:col>
      <xdr:colOff>523875</xdr:colOff>
      <xdr:row>174</xdr:row>
      <xdr:rowOff>161925</xdr:rowOff>
    </xdr:to>
    <xdr:pic>
      <xdr:nvPicPr>
        <xdr:cNvPr id="160" name="CheckBox166"/>
        <xdr:cNvPicPr preferRelativeResize="1">
          <a:picLocks noChangeAspect="1"/>
        </xdr:cNvPicPr>
      </xdr:nvPicPr>
      <xdr:blipFill>
        <a:blip r:embed="rId133"/>
        <a:stretch>
          <a:fillRect/>
        </a:stretch>
      </xdr:blipFill>
      <xdr:spPr>
        <a:xfrm>
          <a:off x="6305550" y="41871900"/>
          <a:ext cx="361950" cy="142875"/>
        </a:xfrm>
        <a:prstGeom prst="rect">
          <a:avLst/>
        </a:prstGeom>
        <a:noFill/>
        <a:ln w="9525" cmpd="sng">
          <a:noFill/>
        </a:ln>
      </xdr:spPr>
    </xdr:pic>
    <xdr:clientData/>
  </xdr:twoCellAnchor>
  <xdr:twoCellAnchor editAs="oneCell">
    <xdr:from>
      <xdr:col>15</xdr:col>
      <xdr:colOff>104775</xdr:colOff>
      <xdr:row>174</xdr:row>
      <xdr:rowOff>19050</xdr:rowOff>
    </xdr:from>
    <xdr:to>
      <xdr:col>15</xdr:col>
      <xdr:colOff>466725</xdr:colOff>
      <xdr:row>174</xdr:row>
      <xdr:rowOff>161925</xdr:rowOff>
    </xdr:to>
    <xdr:pic>
      <xdr:nvPicPr>
        <xdr:cNvPr id="161" name="CheckBox167"/>
        <xdr:cNvPicPr preferRelativeResize="1">
          <a:picLocks noChangeAspect="1"/>
        </xdr:cNvPicPr>
      </xdr:nvPicPr>
      <xdr:blipFill>
        <a:blip r:embed="rId133"/>
        <a:stretch>
          <a:fillRect/>
        </a:stretch>
      </xdr:blipFill>
      <xdr:spPr>
        <a:xfrm>
          <a:off x="7391400" y="41871900"/>
          <a:ext cx="361950" cy="142875"/>
        </a:xfrm>
        <a:prstGeom prst="rect">
          <a:avLst/>
        </a:prstGeom>
        <a:noFill/>
        <a:ln w="9525" cmpd="sng">
          <a:noFill/>
        </a:ln>
      </xdr:spPr>
    </xdr:pic>
    <xdr:clientData/>
  </xdr:twoCellAnchor>
  <xdr:twoCellAnchor editAs="oneCell">
    <xdr:from>
      <xdr:col>11</xdr:col>
      <xdr:colOff>200025</xdr:colOff>
      <xdr:row>174</xdr:row>
      <xdr:rowOff>19050</xdr:rowOff>
    </xdr:from>
    <xdr:to>
      <xdr:col>11</xdr:col>
      <xdr:colOff>561975</xdr:colOff>
      <xdr:row>174</xdr:row>
      <xdr:rowOff>161925</xdr:rowOff>
    </xdr:to>
    <xdr:pic>
      <xdr:nvPicPr>
        <xdr:cNvPr id="162" name="CheckBox168"/>
        <xdr:cNvPicPr preferRelativeResize="1">
          <a:picLocks noChangeAspect="1"/>
        </xdr:cNvPicPr>
      </xdr:nvPicPr>
      <xdr:blipFill>
        <a:blip r:embed="rId133"/>
        <a:stretch>
          <a:fillRect/>
        </a:stretch>
      </xdr:blipFill>
      <xdr:spPr>
        <a:xfrm>
          <a:off x="5248275" y="41871900"/>
          <a:ext cx="361950" cy="142875"/>
        </a:xfrm>
        <a:prstGeom prst="rect">
          <a:avLst/>
        </a:prstGeom>
        <a:noFill/>
        <a:ln w="9525" cmpd="sng">
          <a:noFill/>
        </a:ln>
      </xdr:spPr>
    </xdr:pic>
    <xdr:clientData/>
  </xdr:twoCellAnchor>
  <xdr:twoCellAnchor editAs="oneCell">
    <xdr:from>
      <xdr:col>13</xdr:col>
      <xdr:colOff>161925</xdr:colOff>
      <xdr:row>175</xdr:row>
      <xdr:rowOff>19050</xdr:rowOff>
    </xdr:from>
    <xdr:to>
      <xdr:col>13</xdr:col>
      <xdr:colOff>523875</xdr:colOff>
      <xdr:row>175</xdr:row>
      <xdr:rowOff>161925</xdr:rowOff>
    </xdr:to>
    <xdr:pic>
      <xdr:nvPicPr>
        <xdr:cNvPr id="163" name="CheckBox169"/>
        <xdr:cNvPicPr preferRelativeResize="1">
          <a:picLocks noChangeAspect="1"/>
        </xdr:cNvPicPr>
      </xdr:nvPicPr>
      <xdr:blipFill>
        <a:blip r:embed="rId133"/>
        <a:stretch>
          <a:fillRect/>
        </a:stretch>
      </xdr:blipFill>
      <xdr:spPr>
        <a:xfrm>
          <a:off x="6305550" y="42033825"/>
          <a:ext cx="361950" cy="142875"/>
        </a:xfrm>
        <a:prstGeom prst="rect">
          <a:avLst/>
        </a:prstGeom>
        <a:noFill/>
        <a:ln w="9525" cmpd="sng">
          <a:noFill/>
        </a:ln>
      </xdr:spPr>
    </xdr:pic>
    <xdr:clientData/>
  </xdr:twoCellAnchor>
  <xdr:twoCellAnchor editAs="oneCell">
    <xdr:from>
      <xdr:col>11</xdr:col>
      <xdr:colOff>200025</xdr:colOff>
      <xdr:row>175</xdr:row>
      <xdr:rowOff>19050</xdr:rowOff>
    </xdr:from>
    <xdr:to>
      <xdr:col>11</xdr:col>
      <xdr:colOff>561975</xdr:colOff>
      <xdr:row>175</xdr:row>
      <xdr:rowOff>161925</xdr:rowOff>
    </xdr:to>
    <xdr:pic>
      <xdr:nvPicPr>
        <xdr:cNvPr id="164" name="CheckBox171"/>
        <xdr:cNvPicPr preferRelativeResize="1">
          <a:picLocks noChangeAspect="1"/>
        </xdr:cNvPicPr>
      </xdr:nvPicPr>
      <xdr:blipFill>
        <a:blip r:embed="rId133"/>
        <a:stretch>
          <a:fillRect/>
        </a:stretch>
      </xdr:blipFill>
      <xdr:spPr>
        <a:xfrm>
          <a:off x="5248275" y="42033825"/>
          <a:ext cx="361950" cy="142875"/>
        </a:xfrm>
        <a:prstGeom prst="rect">
          <a:avLst/>
        </a:prstGeom>
        <a:noFill/>
        <a:ln w="9525" cmpd="sng">
          <a:noFill/>
        </a:ln>
      </xdr:spPr>
    </xdr:pic>
    <xdr:clientData/>
  </xdr:twoCellAnchor>
  <xdr:twoCellAnchor editAs="oneCell">
    <xdr:from>
      <xdr:col>15</xdr:col>
      <xdr:colOff>104775</xdr:colOff>
      <xdr:row>176</xdr:row>
      <xdr:rowOff>19050</xdr:rowOff>
    </xdr:from>
    <xdr:to>
      <xdr:col>15</xdr:col>
      <xdr:colOff>466725</xdr:colOff>
      <xdr:row>176</xdr:row>
      <xdr:rowOff>161925</xdr:rowOff>
    </xdr:to>
    <xdr:pic>
      <xdr:nvPicPr>
        <xdr:cNvPr id="165" name="CheckBox173"/>
        <xdr:cNvPicPr preferRelativeResize="1">
          <a:picLocks noChangeAspect="1"/>
        </xdr:cNvPicPr>
      </xdr:nvPicPr>
      <xdr:blipFill>
        <a:blip r:embed="rId133"/>
        <a:stretch>
          <a:fillRect/>
        </a:stretch>
      </xdr:blipFill>
      <xdr:spPr>
        <a:xfrm>
          <a:off x="7391400" y="42195750"/>
          <a:ext cx="361950" cy="142875"/>
        </a:xfrm>
        <a:prstGeom prst="rect">
          <a:avLst/>
        </a:prstGeom>
        <a:noFill/>
        <a:ln w="9525" cmpd="sng">
          <a:noFill/>
        </a:ln>
      </xdr:spPr>
    </xdr:pic>
    <xdr:clientData/>
  </xdr:twoCellAnchor>
  <xdr:twoCellAnchor editAs="oneCell">
    <xdr:from>
      <xdr:col>11</xdr:col>
      <xdr:colOff>200025</xdr:colOff>
      <xdr:row>176</xdr:row>
      <xdr:rowOff>19050</xdr:rowOff>
    </xdr:from>
    <xdr:to>
      <xdr:col>11</xdr:col>
      <xdr:colOff>561975</xdr:colOff>
      <xdr:row>176</xdr:row>
      <xdr:rowOff>161925</xdr:rowOff>
    </xdr:to>
    <xdr:pic>
      <xdr:nvPicPr>
        <xdr:cNvPr id="166" name="CheckBox174"/>
        <xdr:cNvPicPr preferRelativeResize="1">
          <a:picLocks noChangeAspect="1"/>
        </xdr:cNvPicPr>
      </xdr:nvPicPr>
      <xdr:blipFill>
        <a:blip r:embed="rId133"/>
        <a:stretch>
          <a:fillRect/>
        </a:stretch>
      </xdr:blipFill>
      <xdr:spPr>
        <a:xfrm>
          <a:off x="5248275" y="42195750"/>
          <a:ext cx="361950" cy="142875"/>
        </a:xfrm>
        <a:prstGeom prst="rect">
          <a:avLst/>
        </a:prstGeom>
        <a:noFill/>
        <a:ln w="9525" cmpd="sng">
          <a:noFill/>
        </a:ln>
      </xdr:spPr>
    </xdr:pic>
    <xdr:clientData/>
  </xdr:twoCellAnchor>
  <xdr:twoCellAnchor editAs="oneCell">
    <xdr:from>
      <xdr:col>13</xdr:col>
      <xdr:colOff>161925</xdr:colOff>
      <xdr:row>177</xdr:row>
      <xdr:rowOff>19050</xdr:rowOff>
    </xdr:from>
    <xdr:to>
      <xdr:col>13</xdr:col>
      <xdr:colOff>523875</xdr:colOff>
      <xdr:row>177</xdr:row>
      <xdr:rowOff>161925</xdr:rowOff>
    </xdr:to>
    <xdr:pic>
      <xdr:nvPicPr>
        <xdr:cNvPr id="167" name="CheckBox175"/>
        <xdr:cNvPicPr preferRelativeResize="1">
          <a:picLocks noChangeAspect="1"/>
        </xdr:cNvPicPr>
      </xdr:nvPicPr>
      <xdr:blipFill>
        <a:blip r:embed="rId133"/>
        <a:stretch>
          <a:fillRect/>
        </a:stretch>
      </xdr:blipFill>
      <xdr:spPr>
        <a:xfrm>
          <a:off x="6305550" y="42357675"/>
          <a:ext cx="361950" cy="142875"/>
        </a:xfrm>
        <a:prstGeom prst="rect">
          <a:avLst/>
        </a:prstGeom>
        <a:noFill/>
        <a:ln w="9525" cmpd="sng">
          <a:noFill/>
        </a:ln>
      </xdr:spPr>
    </xdr:pic>
    <xdr:clientData/>
  </xdr:twoCellAnchor>
  <xdr:twoCellAnchor editAs="oneCell">
    <xdr:from>
      <xdr:col>15</xdr:col>
      <xdr:colOff>104775</xdr:colOff>
      <xdr:row>177</xdr:row>
      <xdr:rowOff>19050</xdr:rowOff>
    </xdr:from>
    <xdr:to>
      <xdr:col>15</xdr:col>
      <xdr:colOff>466725</xdr:colOff>
      <xdr:row>177</xdr:row>
      <xdr:rowOff>161925</xdr:rowOff>
    </xdr:to>
    <xdr:pic>
      <xdr:nvPicPr>
        <xdr:cNvPr id="168" name="CheckBox176"/>
        <xdr:cNvPicPr preferRelativeResize="1">
          <a:picLocks noChangeAspect="1"/>
        </xdr:cNvPicPr>
      </xdr:nvPicPr>
      <xdr:blipFill>
        <a:blip r:embed="rId133"/>
        <a:stretch>
          <a:fillRect/>
        </a:stretch>
      </xdr:blipFill>
      <xdr:spPr>
        <a:xfrm>
          <a:off x="7391400" y="42357675"/>
          <a:ext cx="361950" cy="142875"/>
        </a:xfrm>
        <a:prstGeom prst="rect">
          <a:avLst/>
        </a:prstGeom>
        <a:noFill/>
        <a:ln w="9525" cmpd="sng">
          <a:noFill/>
        </a:ln>
      </xdr:spPr>
    </xdr:pic>
    <xdr:clientData/>
  </xdr:twoCellAnchor>
  <xdr:twoCellAnchor editAs="oneCell">
    <xdr:from>
      <xdr:col>11</xdr:col>
      <xdr:colOff>200025</xdr:colOff>
      <xdr:row>177</xdr:row>
      <xdr:rowOff>19050</xdr:rowOff>
    </xdr:from>
    <xdr:to>
      <xdr:col>11</xdr:col>
      <xdr:colOff>561975</xdr:colOff>
      <xdr:row>177</xdr:row>
      <xdr:rowOff>161925</xdr:rowOff>
    </xdr:to>
    <xdr:pic>
      <xdr:nvPicPr>
        <xdr:cNvPr id="169" name="CheckBox177"/>
        <xdr:cNvPicPr preferRelativeResize="1">
          <a:picLocks noChangeAspect="1"/>
        </xdr:cNvPicPr>
      </xdr:nvPicPr>
      <xdr:blipFill>
        <a:blip r:embed="rId133"/>
        <a:stretch>
          <a:fillRect/>
        </a:stretch>
      </xdr:blipFill>
      <xdr:spPr>
        <a:xfrm>
          <a:off x="5248275" y="42357675"/>
          <a:ext cx="361950" cy="142875"/>
        </a:xfrm>
        <a:prstGeom prst="rect">
          <a:avLst/>
        </a:prstGeom>
        <a:noFill/>
        <a:ln w="9525" cmpd="sng">
          <a:noFill/>
        </a:ln>
      </xdr:spPr>
    </xdr:pic>
    <xdr:clientData/>
  </xdr:twoCellAnchor>
  <xdr:twoCellAnchor editAs="oneCell">
    <xdr:from>
      <xdr:col>13</xdr:col>
      <xdr:colOff>161925</xdr:colOff>
      <xdr:row>178</xdr:row>
      <xdr:rowOff>19050</xdr:rowOff>
    </xdr:from>
    <xdr:to>
      <xdr:col>13</xdr:col>
      <xdr:colOff>523875</xdr:colOff>
      <xdr:row>178</xdr:row>
      <xdr:rowOff>161925</xdr:rowOff>
    </xdr:to>
    <xdr:pic>
      <xdr:nvPicPr>
        <xdr:cNvPr id="170" name="CheckBox178"/>
        <xdr:cNvPicPr preferRelativeResize="1">
          <a:picLocks noChangeAspect="1"/>
        </xdr:cNvPicPr>
      </xdr:nvPicPr>
      <xdr:blipFill>
        <a:blip r:embed="rId133"/>
        <a:stretch>
          <a:fillRect/>
        </a:stretch>
      </xdr:blipFill>
      <xdr:spPr>
        <a:xfrm>
          <a:off x="6305550" y="42519600"/>
          <a:ext cx="361950" cy="142875"/>
        </a:xfrm>
        <a:prstGeom prst="rect">
          <a:avLst/>
        </a:prstGeom>
        <a:noFill/>
        <a:ln w="9525" cmpd="sng">
          <a:noFill/>
        </a:ln>
      </xdr:spPr>
    </xdr:pic>
    <xdr:clientData/>
  </xdr:twoCellAnchor>
  <xdr:twoCellAnchor editAs="oneCell">
    <xdr:from>
      <xdr:col>15</xdr:col>
      <xdr:colOff>104775</xdr:colOff>
      <xdr:row>179</xdr:row>
      <xdr:rowOff>19050</xdr:rowOff>
    </xdr:from>
    <xdr:to>
      <xdr:col>15</xdr:col>
      <xdr:colOff>466725</xdr:colOff>
      <xdr:row>179</xdr:row>
      <xdr:rowOff>161925</xdr:rowOff>
    </xdr:to>
    <xdr:pic>
      <xdr:nvPicPr>
        <xdr:cNvPr id="171" name="CheckBox182"/>
        <xdr:cNvPicPr preferRelativeResize="1">
          <a:picLocks noChangeAspect="1"/>
        </xdr:cNvPicPr>
      </xdr:nvPicPr>
      <xdr:blipFill>
        <a:blip r:embed="rId133"/>
        <a:stretch>
          <a:fillRect/>
        </a:stretch>
      </xdr:blipFill>
      <xdr:spPr>
        <a:xfrm>
          <a:off x="7391400" y="42681525"/>
          <a:ext cx="361950" cy="142875"/>
        </a:xfrm>
        <a:prstGeom prst="rect">
          <a:avLst/>
        </a:prstGeom>
        <a:noFill/>
        <a:ln w="9525" cmpd="sng">
          <a:noFill/>
        </a:ln>
      </xdr:spPr>
    </xdr:pic>
    <xdr:clientData/>
  </xdr:twoCellAnchor>
  <xdr:twoCellAnchor editAs="oneCell">
    <xdr:from>
      <xdr:col>11</xdr:col>
      <xdr:colOff>200025</xdr:colOff>
      <xdr:row>179</xdr:row>
      <xdr:rowOff>19050</xdr:rowOff>
    </xdr:from>
    <xdr:to>
      <xdr:col>11</xdr:col>
      <xdr:colOff>561975</xdr:colOff>
      <xdr:row>179</xdr:row>
      <xdr:rowOff>161925</xdr:rowOff>
    </xdr:to>
    <xdr:pic>
      <xdr:nvPicPr>
        <xdr:cNvPr id="172" name="CheckBox183"/>
        <xdr:cNvPicPr preferRelativeResize="1">
          <a:picLocks noChangeAspect="1"/>
        </xdr:cNvPicPr>
      </xdr:nvPicPr>
      <xdr:blipFill>
        <a:blip r:embed="rId133"/>
        <a:stretch>
          <a:fillRect/>
        </a:stretch>
      </xdr:blipFill>
      <xdr:spPr>
        <a:xfrm>
          <a:off x="5248275" y="42681525"/>
          <a:ext cx="361950" cy="142875"/>
        </a:xfrm>
        <a:prstGeom prst="rect">
          <a:avLst/>
        </a:prstGeom>
        <a:noFill/>
        <a:ln w="9525" cmpd="sng">
          <a:noFill/>
        </a:ln>
      </xdr:spPr>
    </xdr:pic>
    <xdr:clientData/>
  </xdr:twoCellAnchor>
  <xdr:twoCellAnchor editAs="oneCell">
    <xdr:from>
      <xdr:col>15</xdr:col>
      <xdr:colOff>104775</xdr:colOff>
      <xdr:row>180</xdr:row>
      <xdr:rowOff>28575</xdr:rowOff>
    </xdr:from>
    <xdr:to>
      <xdr:col>15</xdr:col>
      <xdr:colOff>466725</xdr:colOff>
      <xdr:row>181</xdr:row>
      <xdr:rowOff>9525</xdr:rowOff>
    </xdr:to>
    <xdr:pic>
      <xdr:nvPicPr>
        <xdr:cNvPr id="173" name="CheckBox185"/>
        <xdr:cNvPicPr preferRelativeResize="1">
          <a:picLocks noChangeAspect="1"/>
        </xdr:cNvPicPr>
      </xdr:nvPicPr>
      <xdr:blipFill>
        <a:blip r:embed="rId133"/>
        <a:stretch>
          <a:fillRect/>
        </a:stretch>
      </xdr:blipFill>
      <xdr:spPr>
        <a:xfrm>
          <a:off x="7391400" y="42852975"/>
          <a:ext cx="361950" cy="142875"/>
        </a:xfrm>
        <a:prstGeom prst="rect">
          <a:avLst/>
        </a:prstGeom>
        <a:noFill/>
        <a:ln w="9525" cmpd="sng">
          <a:noFill/>
        </a:ln>
      </xdr:spPr>
    </xdr:pic>
    <xdr:clientData/>
  </xdr:twoCellAnchor>
  <xdr:twoCellAnchor editAs="oneCell">
    <xdr:from>
      <xdr:col>11</xdr:col>
      <xdr:colOff>200025</xdr:colOff>
      <xdr:row>180</xdr:row>
      <xdr:rowOff>28575</xdr:rowOff>
    </xdr:from>
    <xdr:to>
      <xdr:col>11</xdr:col>
      <xdr:colOff>561975</xdr:colOff>
      <xdr:row>181</xdr:row>
      <xdr:rowOff>9525</xdr:rowOff>
    </xdr:to>
    <xdr:pic>
      <xdr:nvPicPr>
        <xdr:cNvPr id="174" name="CheckBox186"/>
        <xdr:cNvPicPr preferRelativeResize="1">
          <a:picLocks noChangeAspect="1"/>
        </xdr:cNvPicPr>
      </xdr:nvPicPr>
      <xdr:blipFill>
        <a:blip r:embed="rId133"/>
        <a:stretch>
          <a:fillRect/>
        </a:stretch>
      </xdr:blipFill>
      <xdr:spPr>
        <a:xfrm>
          <a:off x="5248275" y="42852975"/>
          <a:ext cx="361950" cy="142875"/>
        </a:xfrm>
        <a:prstGeom prst="rect">
          <a:avLst/>
        </a:prstGeom>
        <a:noFill/>
        <a:ln w="9525" cmpd="sng">
          <a:noFill/>
        </a:ln>
      </xdr:spPr>
    </xdr:pic>
    <xdr:clientData/>
  </xdr:twoCellAnchor>
  <xdr:twoCellAnchor editAs="oneCell">
    <xdr:from>
      <xdr:col>15</xdr:col>
      <xdr:colOff>104775</xdr:colOff>
      <xdr:row>181</xdr:row>
      <xdr:rowOff>28575</xdr:rowOff>
    </xdr:from>
    <xdr:to>
      <xdr:col>15</xdr:col>
      <xdr:colOff>466725</xdr:colOff>
      <xdr:row>182</xdr:row>
      <xdr:rowOff>9525</xdr:rowOff>
    </xdr:to>
    <xdr:pic>
      <xdr:nvPicPr>
        <xdr:cNvPr id="175" name="CheckBox188"/>
        <xdr:cNvPicPr preferRelativeResize="1">
          <a:picLocks noChangeAspect="1"/>
        </xdr:cNvPicPr>
      </xdr:nvPicPr>
      <xdr:blipFill>
        <a:blip r:embed="rId133"/>
        <a:stretch>
          <a:fillRect/>
        </a:stretch>
      </xdr:blipFill>
      <xdr:spPr>
        <a:xfrm>
          <a:off x="7391400" y="43014900"/>
          <a:ext cx="361950" cy="142875"/>
        </a:xfrm>
        <a:prstGeom prst="rect">
          <a:avLst/>
        </a:prstGeom>
        <a:noFill/>
        <a:ln w="9525" cmpd="sng">
          <a:noFill/>
        </a:ln>
      </xdr:spPr>
    </xdr:pic>
    <xdr:clientData/>
  </xdr:twoCellAnchor>
  <xdr:twoCellAnchor editAs="oneCell">
    <xdr:from>
      <xdr:col>11</xdr:col>
      <xdr:colOff>200025</xdr:colOff>
      <xdr:row>181</xdr:row>
      <xdr:rowOff>28575</xdr:rowOff>
    </xdr:from>
    <xdr:to>
      <xdr:col>11</xdr:col>
      <xdr:colOff>561975</xdr:colOff>
      <xdr:row>182</xdr:row>
      <xdr:rowOff>9525</xdr:rowOff>
    </xdr:to>
    <xdr:pic>
      <xdr:nvPicPr>
        <xdr:cNvPr id="176" name="CheckBox189"/>
        <xdr:cNvPicPr preferRelativeResize="1">
          <a:picLocks noChangeAspect="1"/>
        </xdr:cNvPicPr>
      </xdr:nvPicPr>
      <xdr:blipFill>
        <a:blip r:embed="rId133"/>
        <a:stretch>
          <a:fillRect/>
        </a:stretch>
      </xdr:blipFill>
      <xdr:spPr>
        <a:xfrm>
          <a:off x="5248275" y="43014900"/>
          <a:ext cx="361950" cy="142875"/>
        </a:xfrm>
        <a:prstGeom prst="rect">
          <a:avLst/>
        </a:prstGeom>
        <a:noFill/>
        <a:ln w="9525" cmpd="sng">
          <a:noFill/>
        </a:ln>
      </xdr:spPr>
    </xdr:pic>
    <xdr:clientData/>
  </xdr:twoCellAnchor>
  <xdr:twoCellAnchor editAs="oneCell">
    <xdr:from>
      <xdr:col>13</xdr:col>
      <xdr:colOff>161925</xdr:colOff>
      <xdr:row>182</xdr:row>
      <xdr:rowOff>28575</xdr:rowOff>
    </xdr:from>
    <xdr:to>
      <xdr:col>13</xdr:col>
      <xdr:colOff>523875</xdr:colOff>
      <xdr:row>183</xdr:row>
      <xdr:rowOff>9525</xdr:rowOff>
    </xdr:to>
    <xdr:pic>
      <xdr:nvPicPr>
        <xdr:cNvPr id="177" name="CheckBox190"/>
        <xdr:cNvPicPr preferRelativeResize="1">
          <a:picLocks noChangeAspect="1"/>
        </xdr:cNvPicPr>
      </xdr:nvPicPr>
      <xdr:blipFill>
        <a:blip r:embed="rId133"/>
        <a:stretch>
          <a:fillRect/>
        </a:stretch>
      </xdr:blipFill>
      <xdr:spPr>
        <a:xfrm>
          <a:off x="6305550" y="43176825"/>
          <a:ext cx="361950" cy="142875"/>
        </a:xfrm>
        <a:prstGeom prst="rect">
          <a:avLst/>
        </a:prstGeom>
        <a:noFill/>
        <a:ln w="9525" cmpd="sng">
          <a:noFill/>
        </a:ln>
      </xdr:spPr>
    </xdr:pic>
    <xdr:clientData/>
  </xdr:twoCellAnchor>
  <xdr:twoCellAnchor editAs="oneCell">
    <xdr:from>
      <xdr:col>15</xdr:col>
      <xdr:colOff>104775</xdr:colOff>
      <xdr:row>182</xdr:row>
      <xdr:rowOff>28575</xdr:rowOff>
    </xdr:from>
    <xdr:to>
      <xdr:col>15</xdr:col>
      <xdr:colOff>466725</xdr:colOff>
      <xdr:row>183</xdr:row>
      <xdr:rowOff>9525</xdr:rowOff>
    </xdr:to>
    <xdr:pic>
      <xdr:nvPicPr>
        <xdr:cNvPr id="178" name="CheckBox191"/>
        <xdr:cNvPicPr preferRelativeResize="1">
          <a:picLocks noChangeAspect="1"/>
        </xdr:cNvPicPr>
      </xdr:nvPicPr>
      <xdr:blipFill>
        <a:blip r:embed="rId133"/>
        <a:stretch>
          <a:fillRect/>
        </a:stretch>
      </xdr:blipFill>
      <xdr:spPr>
        <a:xfrm>
          <a:off x="7391400" y="43176825"/>
          <a:ext cx="361950" cy="142875"/>
        </a:xfrm>
        <a:prstGeom prst="rect">
          <a:avLst/>
        </a:prstGeom>
        <a:noFill/>
        <a:ln w="9525" cmpd="sng">
          <a:noFill/>
        </a:ln>
      </xdr:spPr>
    </xdr:pic>
    <xdr:clientData/>
  </xdr:twoCellAnchor>
  <xdr:twoCellAnchor editAs="oneCell">
    <xdr:from>
      <xdr:col>11</xdr:col>
      <xdr:colOff>200025</xdr:colOff>
      <xdr:row>182</xdr:row>
      <xdr:rowOff>28575</xdr:rowOff>
    </xdr:from>
    <xdr:to>
      <xdr:col>11</xdr:col>
      <xdr:colOff>561975</xdr:colOff>
      <xdr:row>183</xdr:row>
      <xdr:rowOff>9525</xdr:rowOff>
    </xdr:to>
    <xdr:pic>
      <xdr:nvPicPr>
        <xdr:cNvPr id="179" name="CheckBox192"/>
        <xdr:cNvPicPr preferRelativeResize="1">
          <a:picLocks noChangeAspect="1"/>
        </xdr:cNvPicPr>
      </xdr:nvPicPr>
      <xdr:blipFill>
        <a:blip r:embed="rId133"/>
        <a:stretch>
          <a:fillRect/>
        </a:stretch>
      </xdr:blipFill>
      <xdr:spPr>
        <a:xfrm>
          <a:off x="5248275" y="43176825"/>
          <a:ext cx="361950" cy="142875"/>
        </a:xfrm>
        <a:prstGeom prst="rect">
          <a:avLst/>
        </a:prstGeom>
        <a:noFill/>
        <a:ln w="9525" cmpd="sng">
          <a:noFill/>
        </a:ln>
      </xdr:spPr>
    </xdr:pic>
    <xdr:clientData/>
  </xdr:twoCellAnchor>
  <xdr:twoCellAnchor editAs="oneCell">
    <xdr:from>
      <xdr:col>15</xdr:col>
      <xdr:colOff>104775</xdr:colOff>
      <xdr:row>183</xdr:row>
      <xdr:rowOff>28575</xdr:rowOff>
    </xdr:from>
    <xdr:to>
      <xdr:col>15</xdr:col>
      <xdr:colOff>466725</xdr:colOff>
      <xdr:row>184</xdr:row>
      <xdr:rowOff>9525</xdr:rowOff>
    </xdr:to>
    <xdr:pic>
      <xdr:nvPicPr>
        <xdr:cNvPr id="180" name="CheckBox194"/>
        <xdr:cNvPicPr preferRelativeResize="1">
          <a:picLocks noChangeAspect="1"/>
        </xdr:cNvPicPr>
      </xdr:nvPicPr>
      <xdr:blipFill>
        <a:blip r:embed="rId133"/>
        <a:stretch>
          <a:fillRect/>
        </a:stretch>
      </xdr:blipFill>
      <xdr:spPr>
        <a:xfrm>
          <a:off x="7391400" y="43338750"/>
          <a:ext cx="361950" cy="142875"/>
        </a:xfrm>
        <a:prstGeom prst="rect">
          <a:avLst/>
        </a:prstGeom>
        <a:noFill/>
        <a:ln w="9525" cmpd="sng">
          <a:noFill/>
        </a:ln>
      </xdr:spPr>
    </xdr:pic>
    <xdr:clientData/>
  </xdr:twoCellAnchor>
  <xdr:twoCellAnchor editAs="oneCell">
    <xdr:from>
      <xdr:col>11</xdr:col>
      <xdr:colOff>200025</xdr:colOff>
      <xdr:row>183</xdr:row>
      <xdr:rowOff>28575</xdr:rowOff>
    </xdr:from>
    <xdr:to>
      <xdr:col>11</xdr:col>
      <xdr:colOff>561975</xdr:colOff>
      <xdr:row>184</xdr:row>
      <xdr:rowOff>9525</xdr:rowOff>
    </xdr:to>
    <xdr:pic>
      <xdr:nvPicPr>
        <xdr:cNvPr id="181" name="CheckBox195"/>
        <xdr:cNvPicPr preferRelativeResize="1">
          <a:picLocks noChangeAspect="1"/>
        </xdr:cNvPicPr>
      </xdr:nvPicPr>
      <xdr:blipFill>
        <a:blip r:embed="rId133"/>
        <a:stretch>
          <a:fillRect/>
        </a:stretch>
      </xdr:blipFill>
      <xdr:spPr>
        <a:xfrm>
          <a:off x="5248275" y="43338750"/>
          <a:ext cx="361950" cy="142875"/>
        </a:xfrm>
        <a:prstGeom prst="rect">
          <a:avLst/>
        </a:prstGeom>
        <a:noFill/>
        <a:ln w="9525" cmpd="sng">
          <a:noFill/>
        </a:ln>
      </xdr:spPr>
    </xdr:pic>
    <xdr:clientData/>
  </xdr:twoCellAnchor>
  <xdr:twoCellAnchor editAs="oneCell">
    <xdr:from>
      <xdr:col>9</xdr:col>
      <xdr:colOff>9525</xdr:colOff>
      <xdr:row>186</xdr:row>
      <xdr:rowOff>28575</xdr:rowOff>
    </xdr:from>
    <xdr:to>
      <xdr:col>15</xdr:col>
      <xdr:colOff>352425</xdr:colOff>
      <xdr:row>186</xdr:row>
      <xdr:rowOff>257175</xdr:rowOff>
    </xdr:to>
    <xdr:pic>
      <xdr:nvPicPr>
        <xdr:cNvPr id="182" name="CheckBox196"/>
        <xdr:cNvPicPr preferRelativeResize="1">
          <a:picLocks noChangeAspect="0"/>
        </xdr:cNvPicPr>
      </xdr:nvPicPr>
      <xdr:blipFill>
        <a:blip r:embed="rId134"/>
        <a:stretch>
          <a:fillRect/>
        </a:stretch>
      </xdr:blipFill>
      <xdr:spPr>
        <a:xfrm>
          <a:off x="2828925" y="43700700"/>
          <a:ext cx="4810125" cy="228600"/>
        </a:xfrm>
        <a:prstGeom prst="rect">
          <a:avLst/>
        </a:prstGeom>
        <a:noFill/>
        <a:ln w="9525" cmpd="sng">
          <a:noFill/>
        </a:ln>
      </xdr:spPr>
    </xdr:pic>
    <xdr:clientData/>
  </xdr:twoCellAnchor>
  <xdr:twoCellAnchor editAs="oneCell">
    <xdr:from>
      <xdr:col>9</xdr:col>
      <xdr:colOff>9525</xdr:colOff>
      <xdr:row>135</xdr:row>
      <xdr:rowOff>47625</xdr:rowOff>
    </xdr:from>
    <xdr:to>
      <xdr:col>15</xdr:col>
      <xdr:colOff>352425</xdr:colOff>
      <xdr:row>135</xdr:row>
      <xdr:rowOff>276225</xdr:rowOff>
    </xdr:to>
    <xdr:pic>
      <xdr:nvPicPr>
        <xdr:cNvPr id="183" name="CheckBox200"/>
        <xdr:cNvPicPr preferRelativeResize="1">
          <a:picLocks noChangeAspect="0"/>
        </xdr:cNvPicPr>
      </xdr:nvPicPr>
      <xdr:blipFill>
        <a:blip r:embed="rId135"/>
        <a:stretch>
          <a:fillRect/>
        </a:stretch>
      </xdr:blipFill>
      <xdr:spPr>
        <a:xfrm>
          <a:off x="2828925" y="33051750"/>
          <a:ext cx="4810125" cy="228600"/>
        </a:xfrm>
        <a:prstGeom prst="rect">
          <a:avLst/>
        </a:prstGeom>
        <a:noFill/>
        <a:ln w="9525" cmpd="sng">
          <a:noFill/>
        </a:ln>
      </xdr:spPr>
    </xdr:pic>
    <xdr:clientData/>
  </xdr:twoCellAnchor>
  <xdr:twoCellAnchor editAs="oneCell">
    <xdr:from>
      <xdr:col>9</xdr:col>
      <xdr:colOff>9525</xdr:colOff>
      <xdr:row>135</xdr:row>
      <xdr:rowOff>219075</xdr:rowOff>
    </xdr:from>
    <xdr:to>
      <xdr:col>15</xdr:col>
      <xdr:colOff>352425</xdr:colOff>
      <xdr:row>135</xdr:row>
      <xdr:rowOff>447675</xdr:rowOff>
    </xdr:to>
    <xdr:pic>
      <xdr:nvPicPr>
        <xdr:cNvPr id="184" name="CheckBox201"/>
        <xdr:cNvPicPr preferRelativeResize="1">
          <a:picLocks noChangeAspect="0"/>
        </xdr:cNvPicPr>
      </xdr:nvPicPr>
      <xdr:blipFill>
        <a:blip r:embed="rId136"/>
        <a:stretch>
          <a:fillRect/>
        </a:stretch>
      </xdr:blipFill>
      <xdr:spPr>
        <a:xfrm>
          <a:off x="2828925" y="33223200"/>
          <a:ext cx="4810125" cy="228600"/>
        </a:xfrm>
        <a:prstGeom prst="rect">
          <a:avLst/>
        </a:prstGeom>
        <a:noFill/>
        <a:ln w="9525" cmpd="sng">
          <a:noFill/>
        </a:ln>
      </xdr:spPr>
    </xdr:pic>
    <xdr:clientData/>
  </xdr:twoCellAnchor>
  <xdr:twoCellAnchor editAs="oneCell">
    <xdr:from>
      <xdr:col>9</xdr:col>
      <xdr:colOff>9525</xdr:colOff>
      <xdr:row>135</xdr:row>
      <xdr:rowOff>381000</xdr:rowOff>
    </xdr:from>
    <xdr:to>
      <xdr:col>15</xdr:col>
      <xdr:colOff>352425</xdr:colOff>
      <xdr:row>135</xdr:row>
      <xdr:rowOff>609600</xdr:rowOff>
    </xdr:to>
    <xdr:pic>
      <xdr:nvPicPr>
        <xdr:cNvPr id="185" name="CheckBox202"/>
        <xdr:cNvPicPr preferRelativeResize="1">
          <a:picLocks noChangeAspect="0"/>
        </xdr:cNvPicPr>
      </xdr:nvPicPr>
      <xdr:blipFill>
        <a:blip r:embed="rId137"/>
        <a:stretch>
          <a:fillRect/>
        </a:stretch>
      </xdr:blipFill>
      <xdr:spPr>
        <a:xfrm>
          <a:off x="2828925" y="33385125"/>
          <a:ext cx="4810125" cy="228600"/>
        </a:xfrm>
        <a:prstGeom prst="rect">
          <a:avLst/>
        </a:prstGeom>
        <a:noFill/>
        <a:ln w="9525" cmpd="sng">
          <a:noFill/>
        </a:ln>
      </xdr:spPr>
    </xdr:pic>
    <xdr:clientData/>
  </xdr:twoCellAnchor>
  <xdr:twoCellAnchor editAs="oneCell">
    <xdr:from>
      <xdr:col>9</xdr:col>
      <xdr:colOff>9525</xdr:colOff>
      <xdr:row>139</xdr:row>
      <xdr:rowOff>28575</xdr:rowOff>
    </xdr:from>
    <xdr:to>
      <xdr:col>15</xdr:col>
      <xdr:colOff>352425</xdr:colOff>
      <xdr:row>139</xdr:row>
      <xdr:rowOff>257175</xdr:rowOff>
    </xdr:to>
    <xdr:pic>
      <xdr:nvPicPr>
        <xdr:cNvPr id="186" name="CheckBox203"/>
        <xdr:cNvPicPr preferRelativeResize="1">
          <a:picLocks noChangeAspect="0"/>
        </xdr:cNvPicPr>
      </xdr:nvPicPr>
      <xdr:blipFill>
        <a:blip r:embed="rId138"/>
        <a:stretch>
          <a:fillRect/>
        </a:stretch>
      </xdr:blipFill>
      <xdr:spPr>
        <a:xfrm>
          <a:off x="2828925" y="34013775"/>
          <a:ext cx="4810125" cy="228600"/>
        </a:xfrm>
        <a:prstGeom prst="rect">
          <a:avLst/>
        </a:prstGeom>
        <a:noFill/>
        <a:ln w="9525" cmpd="sng">
          <a:noFill/>
        </a:ln>
      </xdr:spPr>
    </xdr:pic>
    <xdr:clientData/>
  </xdr:twoCellAnchor>
  <xdr:twoCellAnchor editAs="oneCell">
    <xdr:from>
      <xdr:col>9</xdr:col>
      <xdr:colOff>9525</xdr:colOff>
      <xdr:row>285</xdr:row>
      <xdr:rowOff>19050</xdr:rowOff>
    </xdr:from>
    <xdr:to>
      <xdr:col>15</xdr:col>
      <xdr:colOff>352425</xdr:colOff>
      <xdr:row>285</xdr:row>
      <xdr:rowOff>247650</xdr:rowOff>
    </xdr:to>
    <xdr:pic>
      <xdr:nvPicPr>
        <xdr:cNvPr id="187" name="CheckBox206"/>
        <xdr:cNvPicPr preferRelativeResize="1">
          <a:picLocks noChangeAspect="0"/>
        </xdr:cNvPicPr>
      </xdr:nvPicPr>
      <xdr:blipFill>
        <a:blip r:embed="rId139"/>
        <a:stretch>
          <a:fillRect/>
        </a:stretch>
      </xdr:blipFill>
      <xdr:spPr>
        <a:xfrm>
          <a:off x="2828925" y="67417950"/>
          <a:ext cx="4810125" cy="228600"/>
        </a:xfrm>
        <a:prstGeom prst="rect">
          <a:avLst/>
        </a:prstGeom>
        <a:noFill/>
        <a:ln w="9525" cmpd="sng">
          <a:noFill/>
        </a:ln>
      </xdr:spPr>
    </xdr:pic>
    <xdr:clientData/>
  </xdr:twoCellAnchor>
  <xdr:twoCellAnchor editAs="oneCell">
    <xdr:from>
      <xdr:col>9</xdr:col>
      <xdr:colOff>9525</xdr:colOff>
      <xdr:row>285</xdr:row>
      <xdr:rowOff>190500</xdr:rowOff>
    </xdr:from>
    <xdr:to>
      <xdr:col>15</xdr:col>
      <xdr:colOff>352425</xdr:colOff>
      <xdr:row>285</xdr:row>
      <xdr:rowOff>419100</xdr:rowOff>
    </xdr:to>
    <xdr:pic>
      <xdr:nvPicPr>
        <xdr:cNvPr id="188" name="CheckBox207"/>
        <xdr:cNvPicPr preferRelativeResize="1">
          <a:picLocks noChangeAspect="0"/>
        </xdr:cNvPicPr>
      </xdr:nvPicPr>
      <xdr:blipFill>
        <a:blip r:embed="rId140"/>
        <a:stretch>
          <a:fillRect/>
        </a:stretch>
      </xdr:blipFill>
      <xdr:spPr>
        <a:xfrm>
          <a:off x="2828925" y="67589400"/>
          <a:ext cx="4810125" cy="228600"/>
        </a:xfrm>
        <a:prstGeom prst="rect">
          <a:avLst/>
        </a:prstGeom>
        <a:noFill/>
        <a:ln w="9525" cmpd="sng">
          <a:noFill/>
        </a:ln>
      </xdr:spPr>
    </xdr:pic>
    <xdr:clientData/>
  </xdr:twoCellAnchor>
  <xdr:twoCellAnchor editAs="oneCell">
    <xdr:from>
      <xdr:col>9</xdr:col>
      <xdr:colOff>9525</xdr:colOff>
      <xdr:row>289</xdr:row>
      <xdr:rowOff>19050</xdr:rowOff>
    </xdr:from>
    <xdr:to>
      <xdr:col>15</xdr:col>
      <xdr:colOff>352425</xdr:colOff>
      <xdr:row>289</xdr:row>
      <xdr:rowOff>247650</xdr:rowOff>
    </xdr:to>
    <xdr:pic>
      <xdr:nvPicPr>
        <xdr:cNvPr id="189" name="CheckBox208"/>
        <xdr:cNvPicPr preferRelativeResize="1">
          <a:picLocks noChangeAspect="0"/>
        </xdr:cNvPicPr>
      </xdr:nvPicPr>
      <xdr:blipFill>
        <a:blip r:embed="rId141"/>
        <a:stretch>
          <a:fillRect/>
        </a:stretch>
      </xdr:blipFill>
      <xdr:spPr>
        <a:xfrm>
          <a:off x="2828925" y="68408550"/>
          <a:ext cx="4810125" cy="228600"/>
        </a:xfrm>
        <a:prstGeom prst="rect">
          <a:avLst/>
        </a:prstGeom>
        <a:noFill/>
        <a:ln w="9525" cmpd="sng">
          <a:noFill/>
        </a:ln>
      </xdr:spPr>
    </xdr:pic>
    <xdr:clientData/>
  </xdr:twoCellAnchor>
  <xdr:twoCellAnchor editAs="oneCell">
    <xdr:from>
      <xdr:col>9</xdr:col>
      <xdr:colOff>9525</xdr:colOff>
      <xdr:row>289</xdr:row>
      <xdr:rowOff>190500</xdr:rowOff>
    </xdr:from>
    <xdr:to>
      <xdr:col>15</xdr:col>
      <xdr:colOff>352425</xdr:colOff>
      <xdr:row>289</xdr:row>
      <xdr:rowOff>419100</xdr:rowOff>
    </xdr:to>
    <xdr:pic>
      <xdr:nvPicPr>
        <xdr:cNvPr id="190" name="CheckBox209"/>
        <xdr:cNvPicPr preferRelativeResize="1">
          <a:picLocks noChangeAspect="0"/>
        </xdr:cNvPicPr>
      </xdr:nvPicPr>
      <xdr:blipFill>
        <a:blip r:embed="rId142"/>
        <a:stretch>
          <a:fillRect/>
        </a:stretch>
      </xdr:blipFill>
      <xdr:spPr>
        <a:xfrm>
          <a:off x="2828925" y="68580000"/>
          <a:ext cx="4810125" cy="228600"/>
        </a:xfrm>
        <a:prstGeom prst="rect">
          <a:avLst/>
        </a:prstGeom>
        <a:noFill/>
        <a:ln w="9525" cmpd="sng">
          <a:noFill/>
        </a:ln>
      </xdr:spPr>
    </xdr:pic>
    <xdr:clientData/>
  </xdr:twoCellAnchor>
  <xdr:twoCellAnchor editAs="oneCell">
    <xdr:from>
      <xdr:col>9</xdr:col>
      <xdr:colOff>9525</xdr:colOff>
      <xdr:row>289</xdr:row>
      <xdr:rowOff>361950</xdr:rowOff>
    </xdr:from>
    <xdr:to>
      <xdr:col>15</xdr:col>
      <xdr:colOff>352425</xdr:colOff>
      <xdr:row>289</xdr:row>
      <xdr:rowOff>590550</xdr:rowOff>
    </xdr:to>
    <xdr:pic>
      <xdr:nvPicPr>
        <xdr:cNvPr id="191" name="CheckBox210"/>
        <xdr:cNvPicPr preferRelativeResize="1">
          <a:picLocks noChangeAspect="0"/>
        </xdr:cNvPicPr>
      </xdr:nvPicPr>
      <xdr:blipFill>
        <a:blip r:embed="rId143"/>
        <a:stretch>
          <a:fillRect/>
        </a:stretch>
      </xdr:blipFill>
      <xdr:spPr>
        <a:xfrm>
          <a:off x="2828925" y="68751450"/>
          <a:ext cx="4810125" cy="228600"/>
        </a:xfrm>
        <a:prstGeom prst="rect">
          <a:avLst/>
        </a:prstGeom>
        <a:noFill/>
        <a:ln w="9525" cmpd="sng">
          <a:noFill/>
        </a:ln>
      </xdr:spPr>
    </xdr:pic>
    <xdr:clientData/>
  </xdr:twoCellAnchor>
  <xdr:twoCellAnchor editAs="oneCell">
    <xdr:from>
      <xdr:col>9</xdr:col>
      <xdr:colOff>9525</xdr:colOff>
      <xdr:row>289</xdr:row>
      <xdr:rowOff>533400</xdr:rowOff>
    </xdr:from>
    <xdr:to>
      <xdr:col>15</xdr:col>
      <xdr:colOff>352425</xdr:colOff>
      <xdr:row>289</xdr:row>
      <xdr:rowOff>762000</xdr:rowOff>
    </xdr:to>
    <xdr:pic>
      <xdr:nvPicPr>
        <xdr:cNvPr id="192" name="CheckBox211"/>
        <xdr:cNvPicPr preferRelativeResize="1">
          <a:picLocks noChangeAspect="0"/>
        </xdr:cNvPicPr>
      </xdr:nvPicPr>
      <xdr:blipFill>
        <a:blip r:embed="rId144"/>
        <a:stretch>
          <a:fillRect/>
        </a:stretch>
      </xdr:blipFill>
      <xdr:spPr>
        <a:xfrm>
          <a:off x="2828925" y="68922900"/>
          <a:ext cx="4810125" cy="228600"/>
        </a:xfrm>
        <a:prstGeom prst="rect">
          <a:avLst/>
        </a:prstGeom>
        <a:noFill/>
        <a:ln w="9525" cmpd="sng">
          <a:noFill/>
        </a:ln>
      </xdr:spPr>
    </xdr:pic>
    <xdr:clientData/>
  </xdr:twoCellAnchor>
  <xdr:twoCellAnchor editAs="oneCell">
    <xdr:from>
      <xdr:col>9</xdr:col>
      <xdr:colOff>9525</xdr:colOff>
      <xdr:row>289</xdr:row>
      <xdr:rowOff>704850</xdr:rowOff>
    </xdr:from>
    <xdr:to>
      <xdr:col>15</xdr:col>
      <xdr:colOff>352425</xdr:colOff>
      <xdr:row>289</xdr:row>
      <xdr:rowOff>933450</xdr:rowOff>
    </xdr:to>
    <xdr:pic>
      <xdr:nvPicPr>
        <xdr:cNvPr id="193" name="CheckBox212"/>
        <xdr:cNvPicPr preferRelativeResize="1">
          <a:picLocks noChangeAspect="0"/>
        </xdr:cNvPicPr>
      </xdr:nvPicPr>
      <xdr:blipFill>
        <a:blip r:embed="rId145"/>
        <a:stretch>
          <a:fillRect/>
        </a:stretch>
      </xdr:blipFill>
      <xdr:spPr>
        <a:xfrm>
          <a:off x="2828925" y="69094350"/>
          <a:ext cx="4810125" cy="228600"/>
        </a:xfrm>
        <a:prstGeom prst="rect">
          <a:avLst/>
        </a:prstGeom>
        <a:noFill/>
        <a:ln w="9525" cmpd="sng">
          <a:noFill/>
        </a:ln>
      </xdr:spPr>
    </xdr:pic>
    <xdr:clientData/>
  </xdr:twoCellAnchor>
  <xdr:twoCellAnchor editAs="oneCell">
    <xdr:from>
      <xdr:col>9</xdr:col>
      <xdr:colOff>9525</xdr:colOff>
      <xdr:row>289</xdr:row>
      <xdr:rowOff>876300</xdr:rowOff>
    </xdr:from>
    <xdr:to>
      <xdr:col>15</xdr:col>
      <xdr:colOff>352425</xdr:colOff>
      <xdr:row>290</xdr:row>
      <xdr:rowOff>28575</xdr:rowOff>
    </xdr:to>
    <xdr:pic>
      <xdr:nvPicPr>
        <xdr:cNvPr id="194" name="CheckBox213"/>
        <xdr:cNvPicPr preferRelativeResize="1">
          <a:picLocks noChangeAspect="0"/>
        </xdr:cNvPicPr>
      </xdr:nvPicPr>
      <xdr:blipFill>
        <a:blip r:embed="rId146"/>
        <a:stretch>
          <a:fillRect/>
        </a:stretch>
      </xdr:blipFill>
      <xdr:spPr>
        <a:xfrm>
          <a:off x="2828925" y="69265800"/>
          <a:ext cx="4810125" cy="228600"/>
        </a:xfrm>
        <a:prstGeom prst="rect">
          <a:avLst/>
        </a:prstGeom>
        <a:noFill/>
        <a:ln w="9525" cmpd="sng">
          <a:noFill/>
        </a:ln>
      </xdr:spPr>
    </xdr:pic>
    <xdr:clientData/>
  </xdr:twoCellAnchor>
  <xdr:twoCellAnchor editAs="oneCell">
    <xdr:from>
      <xdr:col>9</xdr:col>
      <xdr:colOff>9525</xdr:colOff>
      <xdr:row>292</xdr:row>
      <xdr:rowOff>19050</xdr:rowOff>
    </xdr:from>
    <xdr:to>
      <xdr:col>15</xdr:col>
      <xdr:colOff>352425</xdr:colOff>
      <xdr:row>292</xdr:row>
      <xdr:rowOff>247650</xdr:rowOff>
    </xdr:to>
    <xdr:pic>
      <xdr:nvPicPr>
        <xdr:cNvPr id="195" name="CheckBox214"/>
        <xdr:cNvPicPr preferRelativeResize="1">
          <a:picLocks noChangeAspect="0"/>
        </xdr:cNvPicPr>
      </xdr:nvPicPr>
      <xdr:blipFill>
        <a:blip r:embed="rId147"/>
        <a:stretch>
          <a:fillRect/>
        </a:stretch>
      </xdr:blipFill>
      <xdr:spPr>
        <a:xfrm>
          <a:off x="2828925" y="69684900"/>
          <a:ext cx="4810125" cy="228600"/>
        </a:xfrm>
        <a:prstGeom prst="rect">
          <a:avLst/>
        </a:prstGeom>
        <a:noFill/>
        <a:ln w="9525" cmpd="sng">
          <a:noFill/>
        </a:ln>
      </xdr:spPr>
    </xdr:pic>
    <xdr:clientData/>
  </xdr:twoCellAnchor>
  <xdr:twoCellAnchor editAs="oneCell">
    <xdr:from>
      <xdr:col>9</xdr:col>
      <xdr:colOff>9525</xdr:colOff>
      <xdr:row>292</xdr:row>
      <xdr:rowOff>190500</xdr:rowOff>
    </xdr:from>
    <xdr:to>
      <xdr:col>15</xdr:col>
      <xdr:colOff>352425</xdr:colOff>
      <xdr:row>292</xdr:row>
      <xdr:rowOff>419100</xdr:rowOff>
    </xdr:to>
    <xdr:pic>
      <xdr:nvPicPr>
        <xdr:cNvPr id="196" name="CheckBox215"/>
        <xdr:cNvPicPr preferRelativeResize="1">
          <a:picLocks noChangeAspect="0"/>
        </xdr:cNvPicPr>
      </xdr:nvPicPr>
      <xdr:blipFill>
        <a:blip r:embed="rId148"/>
        <a:stretch>
          <a:fillRect/>
        </a:stretch>
      </xdr:blipFill>
      <xdr:spPr>
        <a:xfrm>
          <a:off x="2828925" y="69856350"/>
          <a:ext cx="4810125" cy="228600"/>
        </a:xfrm>
        <a:prstGeom prst="rect">
          <a:avLst/>
        </a:prstGeom>
        <a:noFill/>
        <a:ln w="9525" cmpd="sng">
          <a:noFill/>
        </a:ln>
      </xdr:spPr>
    </xdr:pic>
    <xdr:clientData/>
  </xdr:twoCellAnchor>
  <xdr:twoCellAnchor editAs="oneCell">
    <xdr:from>
      <xdr:col>9</xdr:col>
      <xdr:colOff>19050</xdr:colOff>
      <xdr:row>217</xdr:row>
      <xdr:rowOff>361950</xdr:rowOff>
    </xdr:from>
    <xdr:to>
      <xdr:col>15</xdr:col>
      <xdr:colOff>400050</xdr:colOff>
      <xdr:row>217</xdr:row>
      <xdr:rowOff>590550</xdr:rowOff>
    </xdr:to>
    <xdr:pic>
      <xdr:nvPicPr>
        <xdr:cNvPr id="197" name="CheckBox216"/>
        <xdr:cNvPicPr preferRelativeResize="1">
          <a:picLocks noChangeAspect="0"/>
        </xdr:cNvPicPr>
      </xdr:nvPicPr>
      <xdr:blipFill>
        <a:blip r:embed="rId149"/>
        <a:stretch>
          <a:fillRect/>
        </a:stretch>
      </xdr:blipFill>
      <xdr:spPr>
        <a:xfrm>
          <a:off x="2838450" y="51054000"/>
          <a:ext cx="4848225" cy="228600"/>
        </a:xfrm>
        <a:prstGeom prst="rect">
          <a:avLst/>
        </a:prstGeom>
        <a:noFill/>
        <a:ln w="9525" cmpd="sng">
          <a:noFill/>
        </a:ln>
      </xdr:spPr>
    </xdr:pic>
    <xdr:clientData/>
  </xdr:twoCellAnchor>
  <xdr:twoCellAnchor editAs="oneCell">
    <xdr:from>
      <xdr:col>9</xdr:col>
      <xdr:colOff>19050</xdr:colOff>
      <xdr:row>74</xdr:row>
      <xdr:rowOff>19050</xdr:rowOff>
    </xdr:from>
    <xdr:to>
      <xdr:col>15</xdr:col>
      <xdr:colOff>400050</xdr:colOff>
      <xdr:row>74</xdr:row>
      <xdr:rowOff>247650</xdr:rowOff>
    </xdr:to>
    <xdr:pic>
      <xdr:nvPicPr>
        <xdr:cNvPr id="198" name="CheckBox37"/>
        <xdr:cNvPicPr preferRelativeResize="1">
          <a:picLocks noChangeAspect="0"/>
        </xdr:cNvPicPr>
      </xdr:nvPicPr>
      <xdr:blipFill>
        <a:blip r:embed="rId150"/>
        <a:stretch>
          <a:fillRect/>
        </a:stretch>
      </xdr:blipFill>
      <xdr:spPr>
        <a:xfrm>
          <a:off x="2838450" y="17706975"/>
          <a:ext cx="4848225" cy="228600"/>
        </a:xfrm>
        <a:prstGeom prst="rect">
          <a:avLst/>
        </a:prstGeom>
        <a:noFill/>
        <a:ln w="9525" cmpd="sng">
          <a:noFill/>
        </a:ln>
      </xdr:spPr>
    </xdr:pic>
    <xdr:clientData/>
  </xdr:twoCellAnchor>
  <xdr:twoCellAnchor editAs="oneCell">
    <xdr:from>
      <xdr:col>9</xdr:col>
      <xdr:colOff>9525</xdr:colOff>
      <xdr:row>307</xdr:row>
      <xdr:rowOff>19050</xdr:rowOff>
    </xdr:from>
    <xdr:to>
      <xdr:col>15</xdr:col>
      <xdr:colOff>352425</xdr:colOff>
      <xdr:row>307</xdr:row>
      <xdr:rowOff>247650</xdr:rowOff>
    </xdr:to>
    <xdr:pic>
      <xdr:nvPicPr>
        <xdr:cNvPr id="199" name="CheckBox217"/>
        <xdr:cNvPicPr preferRelativeResize="1">
          <a:picLocks noChangeAspect="0"/>
        </xdr:cNvPicPr>
      </xdr:nvPicPr>
      <xdr:blipFill>
        <a:blip r:embed="rId151"/>
        <a:stretch>
          <a:fillRect/>
        </a:stretch>
      </xdr:blipFill>
      <xdr:spPr>
        <a:xfrm>
          <a:off x="2828925" y="72856725"/>
          <a:ext cx="4810125" cy="228600"/>
        </a:xfrm>
        <a:prstGeom prst="rect">
          <a:avLst/>
        </a:prstGeom>
        <a:noFill/>
        <a:ln w="9525" cmpd="sng">
          <a:noFill/>
        </a:ln>
      </xdr:spPr>
    </xdr:pic>
    <xdr:clientData/>
  </xdr:twoCellAnchor>
  <xdr:twoCellAnchor editAs="oneCell">
    <xdr:from>
      <xdr:col>9</xdr:col>
      <xdr:colOff>9525</xdr:colOff>
      <xdr:row>307</xdr:row>
      <xdr:rowOff>190500</xdr:rowOff>
    </xdr:from>
    <xdr:to>
      <xdr:col>15</xdr:col>
      <xdr:colOff>352425</xdr:colOff>
      <xdr:row>307</xdr:row>
      <xdr:rowOff>419100</xdr:rowOff>
    </xdr:to>
    <xdr:pic>
      <xdr:nvPicPr>
        <xdr:cNvPr id="200" name="CheckBox218"/>
        <xdr:cNvPicPr preferRelativeResize="1">
          <a:picLocks noChangeAspect="0"/>
        </xdr:cNvPicPr>
      </xdr:nvPicPr>
      <xdr:blipFill>
        <a:blip r:embed="rId152"/>
        <a:stretch>
          <a:fillRect/>
        </a:stretch>
      </xdr:blipFill>
      <xdr:spPr>
        <a:xfrm>
          <a:off x="2828925" y="73028175"/>
          <a:ext cx="4810125" cy="228600"/>
        </a:xfrm>
        <a:prstGeom prst="rect">
          <a:avLst/>
        </a:prstGeom>
        <a:noFill/>
        <a:ln w="9525" cmpd="sng">
          <a:noFill/>
        </a:ln>
      </xdr:spPr>
    </xdr:pic>
    <xdr:clientData/>
  </xdr:twoCellAnchor>
  <xdr:twoCellAnchor editAs="oneCell">
    <xdr:from>
      <xdr:col>9</xdr:col>
      <xdr:colOff>9525</xdr:colOff>
      <xdr:row>307</xdr:row>
      <xdr:rowOff>361950</xdr:rowOff>
    </xdr:from>
    <xdr:to>
      <xdr:col>15</xdr:col>
      <xdr:colOff>352425</xdr:colOff>
      <xdr:row>307</xdr:row>
      <xdr:rowOff>590550</xdr:rowOff>
    </xdr:to>
    <xdr:pic>
      <xdr:nvPicPr>
        <xdr:cNvPr id="201" name="CheckBox219"/>
        <xdr:cNvPicPr preferRelativeResize="1">
          <a:picLocks noChangeAspect="0"/>
        </xdr:cNvPicPr>
      </xdr:nvPicPr>
      <xdr:blipFill>
        <a:blip r:embed="rId153"/>
        <a:stretch>
          <a:fillRect/>
        </a:stretch>
      </xdr:blipFill>
      <xdr:spPr>
        <a:xfrm>
          <a:off x="2828925" y="73199625"/>
          <a:ext cx="4810125" cy="228600"/>
        </a:xfrm>
        <a:prstGeom prst="rect">
          <a:avLst/>
        </a:prstGeom>
        <a:noFill/>
        <a:ln w="9525" cmpd="sng">
          <a:noFill/>
        </a:ln>
      </xdr:spPr>
    </xdr:pic>
    <xdr:clientData/>
  </xdr:twoCellAnchor>
  <xdr:twoCellAnchor editAs="oneCell">
    <xdr:from>
      <xdr:col>9</xdr:col>
      <xdr:colOff>9525</xdr:colOff>
      <xdr:row>307</xdr:row>
      <xdr:rowOff>533400</xdr:rowOff>
    </xdr:from>
    <xdr:to>
      <xdr:col>15</xdr:col>
      <xdr:colOff>352425</xdr:colOff>
      <xdr:row>308</xdr:row>
      <xdr:rowOff>9525</xdr:rowOff>
    </xdr:to>
    <xdr:pic>
      <xdr:nvPicPr>
        <xdr:cNvPr id="202" name="CheckBox220"/>
        <xdr:cNvPicPr preferRelativeResize="1">
          <a:picLocks noChangeAspect="0"/>
        </xdr:cNvPicPr>
      </xdr:nvPicPr>
      <xdr:blipFill>
        <a:blip r:embed="rId154"/>
        <a:stretch>
          <a:fillRect/>
        </a:stretch>
      </xdr:blipFill>
      <xdr:spPr>
        <a:xfrm>
          <a:off x="2828925" y="73371075"/>
          <a:ext cx="4810125" cy="228600"/>
        </a:xfrm>
        <a:prstGeom prst="rect">
          <a:avLst/>
        </a:prstGeom>
        <a:noFill/>
        <a:ln w="9525" cmpd="sng">
          <a:noFill/>
        </a:ln>
      </xdr:spPr>
    </xdr:pic>
    <xdr:clientData/>
  </xdr:twoCellAnchor>
  <xdr:twoCellAnchor editAs="oneCell">
    <xdr:from>
      <xdr:col>9</xdr:col>
      <xdr:colOff>9525</xdr:colOff>
      <xdr:row>309</xdr:row>
      <xdr:rowOff>19050</xdr:rowOff>
    </xdr:from>
    <xdr:to>
      <xdr:col>15</xdr:col>
      <xdr:colOff>352425</xdr:colOff>
      <xdr:row>309</xdr:row>
      <xdr:rowOff>247650</xdr:rowOff>
    </xdr:to>
    <xdr:pic>
      <xdr:nvPicPr>
        <xdr:cNvPr id="203" name="CheckBox221"/>
        <xdr:cNvPicPr preferRelativeResize="1">
          <a:picLocks noChangeAspect="0"/>
        </xdr:cNvPicPr>
      </xdr:nvPicPr>
      <xdr:blipFill>
        <a:blip r:embed="rId155"/>
        <a:stretch>
          <a:fillRect/>
        </a:stretch>
      </xdr:blipFill>
      <xdr:spPr>
        <a:xfrm>
          <a:off x="2828925" y="73771125"/>
          <a:ext cx="4810125" cy="228600"/>
        </a:xfrm>
        <a:prstGeom prst="rect">
          <a:avLst/>
        </a:prstGeom>
        <a:noFill/>
        <a:ln w="9525" cmpd="sng">
          <a:noFill/>
        </a:ln>
      </xdr:spPr>
    </xdr:pic>
    <xdr:clientData/>
  </xdr:twoCellAnchor>
  <xdr:twoCellAnchor editAs="oneCell">
    <xdr:from>
      <xdr:col>9</xdr:col>
      <xdr:colOff>9525</xdr:colOff>
      <xdr:row>309</xdr:row>
      <xdr:rowOff>190500</xdr:rowOff>
    </xdr:from>
    <xdr:to>
      <xdr:col>15</xdr:col>
      <xdr:colOff>352425</xdr:colOff>
      <xdr:row>309</xdr:row>
      <xdr:rowOff>419100</xdr:rowOff>
    </xdr:to>
    <xdr:pic>
      <xdr:nvPicPr>
        <xdr:cNvPr id="204" name="CheckBox222"/>
        <xdr:cNvPicPr preferRelativeResize="1">
          <a:picLocks noChangeAspect="0"/>
        </xdr:cNvPicPr>
      </xdr:nvPicPr>
      <xdr:blipFill>
        <a:blip r:embed="rId156"/>
        <a:stretch>
          <a:fillRect/>
        </a:stretch>
      </xdr:blipFill>
      <xdr:spPr>
        <a:xfrm>
          <a:off x="2828925" y="73942575"/>
          <a:ext cx="4810125" cy="228600"/>
        </a:xfrm>
        <a:prstGeom prst="rect">
          <a:avLst/>
        </a:prstGeom>
        <a:noFill/>
        <a:ln w="9525" cmpd="sng">
          <a:noFill/>
        </a:ln>
      </xdr:spPr>
    </xdr:pic>
    <xdr:clientData/>
  </xdr:twoCellAnchor>
  <xdr:twoCellAnchor editAs="oneCell">
    <xdr:from>
      <xdr:col>9</xdr:col>
      <xdr:colOff>9525</xdr:colOff>
      <xdr:row>309</xdr:row>
      <xdr:rowOff>361950</xdr:rowOff>
    </xdr:from>
    <xdr:to>
      <xdr:col>15</xdr:col>
      <xdr:colOff>352425</xdr:colOff>
      <xdr:row>309</xdr:row>
      <xdr:rowOff>590550</xdr:rowOff>
    </xdr:to>
    <xdr:pic>
      <xdr:nvPicPr>
        <xdr:cNvPr id="205" name="CheckBox223"/>
        <xdr:cNvPicPr preferRelativeResize="1">
          <a:picLocks noChangeAspect="0"/>
        </xdr:cNvPicPr>
      </xdr:nvPicPr>
      <xdr:blipFill>
        <a:blip r:embed="rId157"/>
        <a:stretch>
          <a:fillRect/>
        </a:stretch>
      </xdr:blipFill>
      <xdr:spPr>
        <a:xfrm>
          <a:off x="2828925" y="74114025"/>
          <a:ext cx="4810125" cy="228600"/>
        </a:xfrm>
        <a:prstGeom prst="rect">
          <a:avLst/>
        </a:prstGeom>
        <a:noFill/>
        <a:ln w="9525" cmpd="sng">
          <a:noFill/>
        </a:ln>
      </xdr:spPr>
    </xdr:pic>
    <xdr:clientData/>
  </xdr:twoCellAnchor>
  <xdr:twoCellAnchor editAs="oneCell">
    <xdr:from>
      <xdr:col>9</xdr:col>
      <xdr:colOff>9525</xdr:colOff>
      <xdr:row>309</xdr:row>
      <xdr:rowOff>533400</xdr:rowOff>
    </xdr:from>
    <xdr:to>
      <xdr:col>15</xdr:col>
      <xdr:colOff>352425</xdr:colOff>
      <xdr:row>310</xdr:row>
      <xdr:rowOff>9525</xdr:rowOff>
    </xdr:to>
    <xdr:pic>
      <xdr:nvPicPr>
        <xdr:cNvPr id="206" name="CheckBox224"/>
        <xdr:cNvPicPr preferRelativeResize="1">
          <a:picLocks noChangeAspect="0"/>
        </xdr:cNvPicPr>
      </xdr:nvPicPr>
      <xdr:blipFill>
        <a:blip r:embed="rId158"/>
        <a:stretch>
          <a:fillRect/>
        </a:stretch>
      </xdr:blipFill>
      <xdr:spPr>
        <a:xfrm>
          <a:off x="2828925" y="74285475"/>
          <a:ext cx="4810125" cy="228600"/>
        </a:xfrm>
        <a:prstGeom prst="rect">
          <a:avLst/>
        </a:prstGeom>
        <a:noFill/>
        <a:ln w="9525" cmpd="sng">
          <a:noFill/>
        </a:ln>
      </xdr:spPr>
    </xdr:pic>
    <xdr:clientData/>
  </xdr:twoCellAnchor>
  <xdr:twoCellAnchor editAs="oneCell">
    <xdr:from>
      <xdr:col>9</xdr:col>
      <xdr:colOff>9525</xdr:colOff>
      <xdr:row>325</xdr:row>
      <xdr:rowOff>19050</xdr:rowOff>
    </xdr:from>
    <xdr:to>
      <xdr:col>15</xdr:col>
      <xdr:colOff>352425</xdr:colOff>
      <xdr:row>325</xdr:row>
      <xdr:rowOff>247650</xdr:rowOff>
    </xdr:to>
    <xdr:pic>
      <xdr:nvPicPr>
        <xdr:cNvPr id="207" name="CheckBox225"/>
        <xdr:cNvPicPr preferRelativeResize="1">
          <a:picLocks noChangeAspect="0"/>
        </xdr:cNvPicPr>
      </xdr:nvPicPr>
      <xdr:blipFill>
        <a:blip r:embed="rId159"/>
        <a:stretch>
          <a:fillRect/>
        </a:stretch>
      </xdr:blipFill>
      <xdr:spPr>
        <a:xfrm>
          <a:off x="2828925" y="76742925"/>
          <a:ext cx="4810125" cy="228600"/>
        </a:xfrm>
        <a:prstGeom prst="rect">
          <a:avLst/>
        </a:prstGeom>
        <a:noFill/>
        <a:ln w="9525" cmpd="sng">
          <a:noFill/>
        </a:ln>
      </xdr:spPr>
    </xdr:pic>
    <xdr:clientData/>
  </xdr:twoCellAnchor>
  <xdr:twoCellAnchor editAs="oneCell">
    <xdr:from>
      <xdr:col>9</xdr:col>
      <xdr:colOff>9525</xdr:colOff>
      <xdr:row>325</xdr:row>
      <xdr:rowOff>190500</xdr:rowOff>
    </xdr:from>
    <xdr:to>
      <xdr:col>15</xdr:col>
      <xdr:colOff>352425</xdr:colOff>
      <xdr:row>325</xdr:row>
      <xdr:rowOff>419100</xdr:rowOff>
    </xdr:to>
    <xdr:pic>
      <xdr:nvPicPr>
        <xdr:cNvPr id="208" name="CheckBox226"/>
        <xdr:cNvPicPr preferRelativeResize="1">
          <a:picLocks noChangeAspect="0"/>
        </xdr:cNvPicPr>
      </xdr:nvPicPr>
      <xdr:blipFill>
        <a:blip r:embed="rId160"/>
        <a:stretch>
          <a:fillRect/>
        </a:stretch>
      </xdr:blipFill>
      <xdr:spPr>
        <a:xfrm>
          <a:off x="2828925" y="76914375"/>
          <a:ext cx="4810125" cy="228600"/>
        </a:xfrm>
        <a:prstGeom prst="rect">
          <a:avLst/>
        </a:prstGeom>
        <a:noFill/>
        <a:ln w="9525" cmpd="sng">
          <a:noFill/>
        </a:ln>
      </xdr:spPr>
    </xdr:pic>
    <xdr:clientData/>
  </xdr:twoCellAnchor>
  <xdr:twoCellAnchor editAs="oneCell">
    <xdr:from>
      <xdr:col>9</xdr:col>
      <xdr:colOff>9525</xdr:colOff>
      <xdr:row>325</xdr:row>
      <xdr:rowOff>361950</xdr:rowOff>
    </xdr:from>
    <xdr:to>
      <xdr:col>15</xdr:col>
      <xdr:colOff>352425</xdr:colOff>
      <xdr:row>325</xdr:row>
      <xdr:rowOff>590550</xdr:rowOff>
    </xdr:to>
    <xdr:pic>
      <xdr:nvPicPr>
        <xdr:cNvPr id="209" name="CheckBox227"/>
        <xdr:cNvPicPr preferRelativeResize="1">
          <a:picLocks noChangeAspect="0"/>
        </xdr:cNvPicPr>
      </xdr:nvPicPr>
      <xdr:blipFill>
        <a:blip r:embed="rId161"/>
        <a:stretch>
          <a:fillRect/>
        </a:stretch>
      </xdr:blipFill>
      <xdr:spPr>
        <a:xfrm>
          <a:off x="2828925" y="77085825"/>
          <a:ext cx="4810125" cy="228600"/>
        </a:xfrm>
        <a:prstGeom prst="rect">
          <a:avLst/>
        </a:prstGeom>
        <a:noFill/>
        <a:ln w="9525" cmpd="sng">
          <a:noFill/>
        </a:ln>
      </xdr:spPr>
    </xdr:pic>
    <xdr:clientData/>
  </xdr:twoCellAnchor>
  <xdr:twoCellAnchor editAs="oneCell">
    <xdr:from>
      <xdr:col>9</xdr:col>
      <xdr:colOff>19050</xdr:colOff>
      <xdr:row>327</xdr:row>
      <xdr:rowOff>38100</xdr:rowOff>
    </xdr:from>
    <xdr:to>
      <xdr:col>15</xdr:col>
      <xdr:colOff>361950</xdr:colOff>
      <xdr:row>327</xdr:row>
      <xdr:rowOff>266700</xdr:rowOff>
    </xdr:to>
    <xdr:pic>
      <xdr:nvPicPr>
        <xdr:cNvPr id="210" name="CheckBox228"/>
        <xdr:cNvPicPr preferRelativeResize="1">
          <a:picLocks noChangeAspect="0"/>
        </xdr:cNvPicPr>
      </xdr:nvPicPr>
      <xdr:blipFill>
        <a:blip r:embed="rId162"/>
        <a:stretch>
          <a:fillRect/>
        </a:stretch>
      </xdr:blipFill>
      <xdr:spPr>
        <a:xfrm>
          <a:off x="2838450" y="77695425"/>
          <a:ext cx="4810125" cy="228600"/>
        </a:xfrm>
        <a:prstGeom prst="rect">
          <a:avLst/>
        </a:prstGeom>
        <a:noFill/>
        <a:ln w="9525" cmpd="sng">
          <a:noFill/>
        </a:ln>
      </xdr:spPr>
    </xdr:pic>
    <xdr:clientData/>
  </xdr:twoCellAnchor>
  <xdr:twoCellAnchor editAs="oneCell">
    <xdr:from>
      <xdr:col>9</xdr:col>
      <xdr:colOff>19050</xdr:colOff>
      <xdr:row>327</xdr:row>
      <xdr:rowOff>209550</xdr:rowOff>
    </xdr:from>
    <xdr:to>
      <xdr:col>15</xdr:col>
      <xdr:colOff>361950</xdr:colOff>
      <xdr:row>327</xdr:row>
      <xdr:rowOff>438150</xdr:rowOff>
    </xdr:to>
    <xdr:pic>
      <xdr:nvPicPr>
        <xdr:cNvPr id="211" name="CheckBox229"/>
        <xdr:cNvPicPr preferRelativeResize="1">
          <a:picLocks noChangeAspect="0"/>
        </xdr:cNvPicPr>
      </xdr:nvPicPr>
      <xdr:blipFill>
        <a:blip r:embed="rId163"/>
        <a:stretch>
          <a:fillRect/>
        </a:stretch>
      </xdr:blipFill>
      <xdr:spPr>
        <a:xfrm>
          <a:off x="2838450" y="77866875"/>
          <a:ext cx="4810125" cy="228600"/>
        </a:xfrm>
        <a:prstGeom prst="rect">
          <a:avLst/>
        </a:prstGeom>
        <a:noFill/>
        <a:ln w="9525" cmpd="sng">
          <a:noFill/>
        </a:ln>
      </xdr:spPr>
    </xdr:pic>
    <xdr:clientData/>
  </xdr:twoCellAnchor>
  <xdr:twoCellAnchor editAs="oneCell">
    <xdr:from>
      <xdr:col>9</xdr:col>
      <xdr:colOff>19050</xdr:colOff>
      <xdr:row>327</xdr:row>
      <xdr:rowOff>381000</xdr:rowOff>
    </xdr:from>
    <xdr:to>
      <xdr:col>15</xdr:col>
      <xdr:colOff>361950</xdr:colOff>
      <xdr:row>328</xdr:row>
      <xdr:rowOff>9525</xdr:rowOff>
    </xdr:to>
    <xdr:pic>
      <xdr:nvPicPr>
        <xdr:cNvPr id="212" name="CheckBox230"/>
        <xdr:cNvPicPr preferRelativeResize="1">
          <a:picLocks noChangeAspect="0"/>
        </xdr:cNvPicPr>
      </xdr:nvPicPr>
      <xdr:blipFill>
        <a:blip r:embed="rId164"/>
        <a:stretch>
          <a:fillRect/>
        </a:stretch>
      </xdr:blipFill>
      <xdr:spPr>
        <a:xfrm>
          <a:off x="2838450" y="78038325"/>
          <a:ext cx="4810125" cy="228600"/>
        </a:xfrm>
        <a:prstGeom prst="rect">
          <a:avLst/>
        </a:prstGeom>
        <a:noFill/>
        <a:ln w="9525" cmpd="sng">
          <a:noFill/>
        </a:ln>
      </xdr:spPr>
    </xdr:pic>
    <xdr:clientData/>
  </xdr:twoCellAnchor>
  <xdr:twoCellAnchor editAs="oneCell">
    <xdr:from>
      <xdr:col>9</xdr:col>
      <xdr:colOff>19050</xdr:colOff>
      <xdr:row>329</xdr:row>
      <xdr:rowOff>9525</xdr:rowOff>
    </xdr:from>
    <xdr:to>
      <xdr:col>15</xdr:col>
      <xdr:colOff>361950</xdr:colOff>
      <xdr:row>329</xdr:row>
      <xdr:rowOff>238125</xdr:rowOff>
    </xdr:to>
    <xdr:pic>
      <xdr:nvPicPr>
        <xdr:cNvPr id="213" name="CheckBox231"/>
        <xdr:cNvPicPr preferRelativeResize="1">
          <a:picLocks noChangeAspect="0"/>
        </xdr:cNvPicPr>
      </xdr:nvPicPr>
      <xdr:blipFill>
        <a:blip r:embed="rId165"/>
        <a:stretch>
          <a:fillRect/>
        </a:stretch>
      </xdr:blipFill>
      <xdr:spPr>
        <a:xfrm>
          <a:off x="2838450" y="78428850"/>
          <a:ext cx="4810125" cy="228600"/>
        </a:xfrm>
        <a:prstGeom prst="rect">
          <a:avLst/>
        </a:prstGeom>
        <a:noFill/>
        <a:ln w="9525" cmpd="sng">
          <a:noFill/>
        </a:ln>
      </xdr:spPr>
    </xdr:pic>
    <xdr:clientData/>
  </xdr:twoCellAnchor>
  <xdr:twoCellAnchor editAs="oneCell">
    <xdr:from>
      <xdr:col>9</xdr:col>
      <xdr:colOff>19050</xdr:colOff>
      <xdr:row>329</xdr:row>
      <xdr:rowOff>180975</xdr:rowOff>
    </xdr:from>
    <xdr:to>
      <xdr:col>15</xdr:col>
      <xdr:colOff>361950</xdr:colOff>
      <xdr:row>329</xdr:row>
      <xdr:rowOff>409575</xdr:rowOff>
    </xdr:to>
    <xdr:pic>
      <xdr:nvPicPr>
        <xdr:cNvPr id="214" name="CheckBox232"/>
        <xdr:cNvPicPr preferRelativeResize="1">
          <a:picLocks noChangeAspect="0"/>
        </xdr:cNvPicPr>
      </xdr:nvPicPr>
      <xdr:blipFill>
        <a:blip r:embed="rId166"/>
        <a:stretch>
          <a:fillRect/>
        </a:stretch>
      </xdr:blipFill>
      <xdr:spPr>
        <a:xfrm>
          <a:off x="2838450" y="78600300"/>
          <a:ext cx="4810125" cy="228600"/>
        </a:xfrm>
        <a:prstGeom prst="rect">
          <a:avLst/>
        </a:prstGeom>
        <a:noFill/>
        <a:ln w="9525" cmpd="sng">
          <a:noFill/>
        </a:ln>
      </xdr:spPr>
    </xdr:pic>
    <xdr:clientData/>
  </xdr:twoCellAnchor>
  <xdr:twoCellAnchor editAs="oneCell">
    <xdr:from>
      <xdr:col>9</xdr:col>
      <xdr:colOff>19050</xdr:colOff>
      <xdr:row>329</xdr:row>
      <xdr:rowOff>352425</xdr:rowOff>
    </xdr:from>
    <xdr:to>
      <xdr:col>15</xdr:col>
      <xdr:colOff>361950</xdr:colOff>
      <xdr:row>329</xdr:row>
      <xdr:rowOff>581025</xdr:rowOff>
    </xdr:to>
    <xdr:pic>
      <xdr:nvPicPr>
        <xdr:cNvPr id="215" name="CheckBox233"/>
        <xdr:cNvPicPr preferRelativeResize="1">
          <a:picLocks noChangeAspect="0"/>
        </xdr:cNvPicPr>
      </xdr:nvPicPr>
      <xdr:blipFill>
        <a:blip r:embed="rId167"/>
        <a:stretch>
          <a:fillRect/>
        </a:stretch>
      </xdr:blipFill>
      <xdr:spPr>
        <a:xfrm>
          <a:off x="2838450" y="78771750"/>
          <a:ext cx="4810125" cy="228600"/>
        </a:xfrm>
        <a:prstGeom prst="rect">
          <a:avLst/>
        </a:prstGeom>
        <a:noFill/>
        <a:ln w="9525" cmpd="sng">
          <a:noFill/>
        </a:ln>
      </xdr:spPr>
    </xdr:pic>
    <xdr:clientData/>
  </xdr:twoCellAnchor>
  <xdr:twoCellAnchor editAs="oneCell">
    <xdr:from>
      <xdr:col>9</xdr:col>
      <xdr:colOff>9525</xdr:colOff>
      <xdr:row>325</xdr:row>
      <xdr:rowOff>542925</xdr:rowOff>
    </xdr:from>
    <xdr:to>
      <xdr:col>15</xdr:col>
      <xdr:colOff>352425</xdr:colOff>
      <xdr:row>325</xdr:row>
      <xdr:rowOff>771525</xdr:rowOff>
    </xdr:to>
    <xdr:pic>
      <xdr:nvPicPr>
        <xdr:cNvPr id="216" name="CheckBox234"/>
        <xdr:cNvPicPr preferRelativeResize="1">
          <a:picLocks noChangeAspect="0"/>
        </xdr:cNvPicPr>
      </xdr:nvPicPr>
      <xdr:blipFill>
        <a:blip r:embed="rId168"/>
        <a:stretch>
          <a:fillRect/>
        </a:stretch>
      </xdr:blipFill>
      <xdr:spPr>
        <a:xfrm>
          <a:off x="2828925" y="77266800"/>
          <a:ext cx="4810125" cy="228600"/>
        </a:xfrm>
        <a:prstGeom prst="rect">
          <a:avLst/>
        </a:prstGeom>
        <a:noFill/>
        <a:ln w="9525" cmpd="sng">
          <a:noFill/>
        </a:ln>
      </xdr:spPr>
    </xdr:pic>
    <xdr:clientData/>
  </xdr:twoCellAnchor>
  <xdr:twoCellAnchor editAs="oneCell">
    <xdr:from>
      <xdr:col>9</xdr:col>
      <xdr:colOff>19050</xdr:colOff>
      <xdr:row>335</xdr:row>
      <xdr:rowOff>9525</xdr:rowOff>
    </xdr:from>
    <xdr:to>
      <xdr:col>15</xdr:col>
      <xdr:colOff>361950</xdr:colOff>
      <xdr:row>335</xdr:row>
      <xdr:rowOff>238125</xdr:rowOff>
    </xdr:to>
    <xdr:pic>
      <xdr:nvPicPr>
        <xdr:cNvPr id="217" name="CheckBox235"/>
        <xdr:cNvPicPr preferRelativeResize="1">
          <a:picLocks noChangeAspect="0"/>
        </xdr:cNvPicPr>
      </xdr:nvPicPr>
      <xdr:blipFill>
        <a:blip r:embed="rId169"/>
        <a:stretch>
          <a:fillRect/>
        </a:stretch>
      </xdr:blipFill>
      <xdr:spPr>
        <a:xfrm>
          <a:off x="2838450" y="79714725"/>
          <a:ext cx="4810125" cy="228600"/>
        </a:xfrm>
        <a:prstGeom prst="rect">
          <a:avLst/>
        </a:prstGeom>
        <a:noFill/>
        <a:ln w="9525" cmpd="sng">
          <a:noFill/>
        </a:ln>
      </xdr:spPr>
    </xdr:pic>
    <xdr:clientData/>
  </xdr:twoCellAnchor>
  <xdr:twoCellAnchor editAs="oneCell">
    <xdr:from>
      <xdr:col>9</xdr:col>
      <xdr:colOff>19050</xdr:colOff>
      <xdr:row>335</xdr:row>
      <xdr:rowOff>180975</xdr:rowOff>
    </xdr:from>
    <xdr:to>
      <xdr:col>15</xdr:col>
      <xdr:colOff>361950</xdr:colOff>
      <xdr:row>335</xdr:row>
      <xdr:rowOff>409575</xdr:rowOff>
    </xdr:to>
    <xdr:pic>
      <xdr:nvPicPr>
        <xdr:cNvPr id="218" name="CheckBox236"/>
        <xdr:cNvPicPr preferRelativeResize="1">
          <a:picLocks noChangeAspect="0"/>
        </xdr:cNvPicPr>
      </xdr:nvPicPr>
      <xdr:blipFill>
        <a:blip r:embed="rId170"/>
        <a:stretch>
          <a:fillRect/>
        </a:stretch>
      </xdr:blipFill>
      <xdr:spPr>
        <a:xfrm>
          <a:off x="2838450" y="79886175"/>
          <a:ext cx="4810125" cy="228600"/>
        </a:xfrm>
        <a:prstGeom prst="rect">
          <a:avLst/>
        </a:prstGeom>
        <a:noFill/>
        <a:ln w="9525" cmpd="sng">
          <a:noFill/>
        </a:ln>
      </xdr:spPr>
    </xdr:pic>
    <xdr:clientData/>
  </xdr:twoCellAnchor>
  <xdr:twoCellAnchor editAs="oneCell">
    <xdr:from>
      <xdr:col>9</xdr:col>
      <xdr:colOff>19050</xdr:colOff>
      <xdr:row>335</xdr:row>
      <xdr:rowOff>352425</xdr:rowOff>
    </xdr:from>
    <xdr:to>
      <xdr:col>15</xdr:col>
      <xdr:colOff>361950</xdr:colOff>
      <xdr:row>335</xdr:row>
      <xdr:rowOff>581025</xdr:rowOff>
    </xdr:to>
    <xdr:pic>
      <xdr:nvPicPr>
        <xdr:cNvPr id="219" name="CheckBox237"/>
        <xdr:cNvPicPr preferRelativeResize="1">
          <a:picLocks noChangeAspect="0"/>
        </xdr:cNvPicPr>
      </xdr:nvPicPr>
      <xdr:blipFill>
        <a:blip r:embed="rId171"/>
        <a:stretch>
          <a:fillRect/>
        </a:stretch>
      </xdr:blipFill>
      <xdr:spPr>
        <a:xfrm>
          <a:off x="2838450" y="80057625"/>
          <a:ext cx="4810125" cy="228600"/>
        </a:xfrm>
        <a:prstGeom prst="rect">
          <a:avLst/>
        </a:prstGeom>
        <a:noFill/>
        <a:ln w="9525" cmpd="sng">
          <a:noFill/>
        </a:ln>
      </xdr:spPr>
    </xdr:pic>
    <xdr:clientData/>
  </xdr:twoCellAnchor>
  <xdr:twoCellAnchor editAs="oneCell">
    <xdr:from>
      <xdr:col>9</xdr:col>
      <xdr:colOff>19050</xdr:colOff>
      <xdr:row>367</xdr:row>
      <xdr:rowOff>38100</xdr:rowOff>
    </xdr:from>
    <xdr:to>
      <xdr:col>15</xdr:col>
      <xdr:colOff>361950</xdr:colOff>
      <xdr:row>367</xdr:row>
      <xdr:rowOff>266700</xdr:rowOff>
    </xdr:to>
    <xdr:pic>
      <xdr:nvPicPr>
        <xdr:cNvPr id="220" name="CheckBox238"/>
        <xdr:cNvPicPr preferRelativeResize="1">
          <a:picLocks noChangeAspect="0"/>
        </xdr:cNvPicPr>
      </xdr:nvPicPr>
      <xdr:blipFill>
        <a:blip r:embed="rId172"/>
        <a:stretch>
          <a:fillRect/>
        </a:stretch>
      </xdr:blipFill>
      <xdr:spPr>
        <a:xfrm>
          <a:off x="2838450" y="86001225"/>
          <a:ext cx="4810125" cy="228600"/>
        </a:xfrm>
        <a:prstGeom prst="rect">
          <a:avLst/>
        </a:prstGeom>
        <a:noFill/>
        <a:ln w="9525" cmpd="sng">
          <a:noFill/>
        </a:ln>
      </xdr:spPr>
    </xdr:pic>
    <xdr:clientData/>
  </xdr:twoCellAnchor>
  <xdr:twoCellAnchor editAs="oneCell">
    <xdr:from>
      <xdr:col>9</xdr:col>
      <xdr:colOff>19050</xdr:colOff>
      <xdr:row>367</xdr:row>
      <xdr:rowOff>209550</xdr:rowOff>
    </xdr:from>
    <xdr:to>
      <xdr:col>15</xdr:col>
      <xdr:colOff>361950</xdr:colOff>
      <xdr:row>367</xdr:row>
      <xdr:rowOff>438150</xdr:rowOff>
    </xdr:to>
    <xdr:pic>
      <xdr:nvPicPr>
        <xdr:cNvPr id="221" name="CheckBox239"/>
        <xdr:cNvPicPr preferRelativeResize="1">
          <a:picLocks noChangeAspect="0"/>
        </xdr:cNvPicPr>
      </xdr:nvPicPr>
      <xdr:blipFill>
        <a:blip r:embed="rId173"/>
        <a:stretch>
          <a:fillRect/>
        </a:stretch>
      </xdr:blipFill>
      <xdr:spPr>
        <a:xfrm>
          <a:off x="2838450" y="86172675"/>
          <a:ext cx="4810125" cy="228600"/>
        </a:xfrm>
        <a:prstGeom prst="rect">
          <a:avLst/>
        </a:prstGeom>
        <a:noFill/>
        <a:ln w="9525" cmpd="sng">
          <a:noFill/>
        </a:ln>
      </xdr:spPr>
    </xdr:pic>
    <xdr:clientData/>
  </xdr:twoCellAnchor>
  <xdr:twoCellAnchor editAs="oneCell">
    <xdr:from>
      <xdr:col>9</xdr:col>
      <xdr:colOff>19050</xdr:colOff>
      <xdr:row>367</xdr:row>
      <xdr:rowOff>381000</xdr:rowOff>
    </xdr:from>
    <xdr:to>
      <xdr:col>15</xdr:col>
      <xdr:colOff>361950</xdr:colOff>
      <xdr:row>367</xdr:row>
      <xdr:rowOff>609600</xdr:rowOff>
    </xdr:to>
    <xdr:pic>
      <xdr:nvPicPr>
        <xdr:cNvPr id="222" name="CheckBox240"/>
        <xdr:cNvPicPr preferRelativeResize="1">
          <a:picLocks noChangeAspect="0"/>
        </xdr:cNvPicPr>
      </xdr:nvPicPr>
      <xdr:blipFill>
        <a:blip r:embed="rId174"/>
        <a:stretch>
          <a:fillRect/>
        </a:stretch>
      </xdr:blipFill>
      <xdr:spPr>
        <a:xfrm>
          <a:off x="2838450" y="86344125"/>
          <a:ext cx="4810125" cy="228600"/>
        </a:xfrm>
        <a:prstGeom prst="rect">
          <a:avLst/>
        </a:prstGeom>
        <a:noFill/>
        <a:ln w="9525" cmpd="sng">
          <a:noFill/>
        </a:ln>
      </xdr:spPr>
    </xdr:pic>
    <xdr:clientData/>
  </xdr:twoCellAnchor>
  <xdr:twoCellAnchor editAs="oneCell">
    <xdr:from>
      <xdr:col>9</xdr:col>
      <xdr:colOff>19050</xdr:colOff>
      <xdr:row>369</xdr:row>
      <xdr:rowOff>38100</xdr:rowOff>
    </xdr:from>
    <xdr:to>
      <xdr:col>15</xdr:col>
      <xdr:colOff>361950</xdr:colOff>
      <xdr:row>369</xdr:row>
      <xdr:rowOff>266700</xdr:rowOff>
    </xdr:to>
    <xdr:pic>
      <xdr:nvPicPr>
        <xdr:cNvPr id="223" name="CheckBox241"/>
        <xdr:cNvPicPr preferRelativeResize="1">
          <a:picLocks noChangeAspect="0"/>
        </xdr:cNvPicPr>
      </xdr:nvPicPr>
      <xdr:blipFill>
        <a:blip r:embed="rId175"/>
        <a:stretch>
          <a:fillRect/>
        </a:stretch>
      </xdr:blipFill>
      <xdr:spPr>
        <a:xfrm>
          <a:off x="2838450" y="86782275"/>
          <a:ext cx="4810125" cy="228600"/>
        </a:xfrm>
        <a:prstGeom prst="rect">
          <a:avLst/>
        </a:prstGeom>
        <a:noFill/>
        <a:ln w="9525" cmpd="sng">
          <a:noFill/>
        </a:ln>
      </xdr:spPr>
    </xdr:pic>
    <xdr:clientData/>
  </xdr:twoCellAnchor>
  <xdr:twoCellAnchor editAs="oneCell">
    <xdr:from>
      <xdr:col>9</xdr:col>
      <xdr:colOff>19050</xdr:colOff>
      <xdr:row>369</xdr:row>
      <xdr:rowOff>209550</xdr:rowOff>
    </xdr:from>
    <xdr:to>
      <xdr:col>15</xdr:col>
      <xdr:colOff>361950</xdr:colOff>
      <xdr:row>369</xdr:row>
      <xdr:rowOff>438150</xdr:rowOff>
    </xdr:to>
    <xdr:pic>
      <xdr:nvPicPr>
        <xdr:cNvPr id="224" name="CheckBox242"/>
        <xdr:cNvPicPr preferRelativeResize="1">
          <a:picLocks noChangeAspect="0"/>
        </xdr:cNvPicPr>
      </xdr:nvPicPr>
      <xdr:blipFill>
        <a:blip r:embed="rId176"/>
        <a:stretch>
          <a:fillRect/>
        </a:stretch>
      </xdr:blipFill>
      <xdr:spPr>
        <a:xfrm>
          <a:off x="2838450" y="86953725"/>
          <a:ext cx="4810125" cy="228600"/>
        </a:xfrm>
        <a:prstGeom prst="rect">
          <a:avLst/>
        </a:prstGeom>
        <a:noFill/>
        <a:ln w="9525" cmpd="sng">
          <a:noFill/>
        </a:ln>
      </xdr:spPr>
    </xdr:pic>
    <xdr:clientData/>
  </xdr:twoCellAnchor>
  <xdr:twoCellAnchor editAs="oneCell">
    <xdr:from>
      <xdr:col>9</xdr:col>
      <xdr:colOff>19050</xdr:colOff>
      <xdr:row>369</xdr:row>
      <xdr:rowOff>381000</xdr:rowOff>
    </xdr:from>
    <xdr:to>
      <xdr:col>15</xdr:col>
      <xdr:colOff>361950</xdr:colOff>
      <xdr:row>369</xdr:row>
      <xdr:rowOff>609600</xdr:rowOff>
    </xdr:to>
    <xdr:pic>
      <xdr:nvPicPr>
        <xdr:cNvPr id="225" name="CheckBox243"/>
        <xdr:cNvPicPr preferRelativeResize="1">
          <a:picLocks noChangeAspect="0"/>
        </xdr:cNvPicPr>
      </xdr:nvPicPr>
      <xdr:blipFill>
        <a:blip r:embed="rId177"/>
        <a:stretch>
          <a:fillRect/>
        </a:stretch>
      </xdr:blipFill>
      <xdr:spPr>
        <a:xfrm>
          <a:off x="2838450" y="87125175"/>
          <a:ext cx="4810125" cy="228600"/>
        </a:xfrm>
        <a:prstGeom prst="rect">
          <a:avLst/>
        </a:prstGeom>
        <a:noFill/>
        <a:ln w="9525" cmpd="sng">
          <a:noFill/>
        </a:ln>
      </xdr:spPr>
    </xdr:pic>
    <xdr:clientData/>
  </xdr:twoCellAnchor>
  <xdr:twoCellAnchor editAs="oneCell">
    <xdr:from>
      <xdr:col>9</xdr:col>
      <xdr:colOff>19050</xdr:colOff>
      <xdr:row>369</xdr:row>
      <xdr:rowOff>552450</xdr:rowOff>
    </xdr:from>
    <xdr:to>
      <xdr:col>15</xdr:col>
      <xdr:colOff>361950</xdr:colOff>
      <xdr:row>369</xdr:row>
      <xdr:rowOff>781050</xdr:rowOff>
    </xdr:to>
    <xdr:pic>
      <xdr:nvPicPr>
        <xdr:cNvPr id="226" name="CheckBox244"/>
        <xdr:cNvPicPr preferRelativeResize="1">
          <a:picLocks noChangeAspect="0"/>
        </xdr:cNvPicPr>
      </xdr:nvPicPr>
      <xdr:blipFill>
        <a:blip r:embed="rId178"/>
        <a:stretch>
          <a:fillRect/>
        </a:stretch>
      </xdr:blipFill>
      <xdr:spPr>
        <a:xfrm>
          <a:off x="2838450" y="87296625"/>
          <a:ext cx="4810125" cy="228600"/>
        </a:xfrm>
        <a:prstGeom prst="rect">
          <a:avLst/>
        </a:prstGeom>
        <a:noFill/>
        <a:ln w="9525" cmpd="sng">
          <a:noFill/>
        </a:ln>
      </xdr:spPr>
    </xdr:pic>
    <xdr:clientData/>
  </xdr:twoCellAnchor>
  <xdr:twoCellAnchor editAs="oneCell">
    <xdr:from>
      <xdr:col>9</xdr:col>
      <xdr:colOff>19050</xdr:colOff>
      <xdr:row>371</xdr:row>
      <xdr:rowOff>38100</xdr:rowOff>
    </xdr:from>
    <xdr:to>
      <xdr:col>15</xdr:col>
      <xdr:colOff>361950</xdr:colOff>
      <xdr:row>371</xdr:row>
      <xdr:rowOff>266700</xdr:rowOff>
    </xdr:to>
    <xdr:pic>
      <xdr:nvPicPr>
        <xdr:cNvPr id="227" name="CheckBox245"/>
        <xdr:cNvPicPr preferRelativeResize="1">
          <a:picLocks noChangeAspect="0"/>
        </xdr:cNvPicPr>
      </xdr:nvPicPr>
      <xdr:blipFill>
        <a:blip r:embed="rId179"/>
        <a:stretch>
          <a:fillRect/>
        </a:stretch>
      </xdr:blipFill>
      <xdr:spPr>
        <a:xfrm>
          <a:off x="2838450" y="87934800"/>
          <a:ext cx="4810125" cy="228600"/>
        </a:xfrm>
        <a:prstGeom prst="rect">
          <a:avLst/>
        </a:prstGeom>
        <a:noFill/>
        <a:ln w="9525" cmpd="sng">
          <a:noFill/>
        </a:ln>
      </xdr:spPr>
    </xdr:pic>
    <xdr:clientData/>
  </xdr:twoCellAnchor>
  <xdr:twoCellAnchor editAs="oneCell">
    <xdr:from>
      <xdr:col>9</xdr:col>
      <xdr:colOff>19050</xdr:colOff>
      <xdr:row>371</xdr:row>
      <xdr:rowOff>209550</xdr:rowOff>
    </xdr:from>
    <xdr:to>
      <xdr:col>15</xdr:col>
      <xdr:colOff>361950</xdr:colOff>
      <xdr:row>371</xdr:row>
      <xdr:rowOff>438150</xdr:rowOff>
    </xdr:to>
    <xdr:pic>
      <xdr:nvPicPr>
        <xdr:cNvPr id="228" name="CheckBox246"/>
        <xdr:cNvPicPr preferRelativeResize="1">
          <a:picLocks noChangeAspect="0"/>
        </xdr:cNvPicPr>
      </xdr:nvPicPr>
      <xdr:blipFill>
        <a:blip r:embed="rId180"/>
        <a:stretch>
          <a:fillRect/>
        </a:stretch>
      </xdr:blipFill>
      <xdr:spPr>
        <a:xfrm>
          <a:off x="2838450" y="88106250"/>
          <a:ext cx="4810125" cy="228600"/>
        </a:xfrm>
        <a:prstGeom prst="rect">
          <a:avLst/>
        </a:prstGeom>
        <a:noFill/>
        <a:ln w="9525" cmpd="sng">
          <a:noFill/>
        </a:ln>
      </xdr:spPr>
    </xdr:pic>
    <xdr:clientData/>
  </xdr:twoCellAnchor>
  <xdr:twoCellAnchor editAs="oneCell">
    <xdr:from>
      <xdr:col>9</xdr:col>
      <xdr:colOff>19050</xdr:colOff>
      <xdr:row>371</xdr:row>
      <xdr:rowOff>381000</xdr:rowOff>
    </xdr:from>
    <xdr:to>
      <xdr:col>15</xdr:col>
      <xdr:colOff>361950</xdr:colOff>
      <xdr:row>371</xdr:row>
      <xdr:rowOff>609600</xdr:rowOff>
    </xdr:to>
    <xdr:pic>
      <xdr:nvPicPr>
        <xdr:cNvPr id="229" name="CheckBox247"/>
        <xdr:cNvPicPr preferRelativeResize="1">
          <a:picLocks noChangeAspect="0"/>
        </xdr:cNvPicPr>
      </xdr:nvPicPr>
      <xdr:blipFill>
        <a:blip r:embed="rId181"/>
        <a:stretch>
          <a:fillRect/>
        </a:stretch>
      </xdr:blipFill>
      <xdr:spPr>
        <a:xfrm>
          <a:off x="2838450" y="88277700"/>
          <a:ext cx="4810125" cy="228600"/>
        </a:xfrm>
        <a:prstGeom prst="rect">
          <a:avLst/>
        </a:prstGeom>
        <a:noFill/>
        <a:ln w="9525" cmpd="sng">
          <a:noFill/>
        </a:ln>
      </xdr:spPr>
    </xdr:pic>
    <xdr:clientData/>
  </xdr:twoCellAnchor>
  <xdr:twoCellAnchor editAs="oneCell">
    <xdr:from>
      <xdr:col>9</xdr:col>
      <xdr:colOff>19050</xdr:colOff>
      <xdr:row>369</xdr:row>
      <xdr:rowOff>723900</xdr:rowOff>
    </xdr:from>
    <xdr:to>
      <xdr:col>15</xdr:col>
      <xdr:colOff>361950</xdr:colOff>
      <xdr:row>369</xdr:row>
      <xdr:rowOff>952500</xdr:rowOff>
    </xdr:to>
    <xdr:pic>
      <xdr:nvPicPr>
        <xdr:cNvPr id="230" name="CheckBox248"/>
        <xdr:cNvPicPr preferRelativeResize="1">
          <a:picLocks noChangeAspect="0"/>
        </xdr:cNvPicPr>
      </xdr:nvPicPr>
      <xdr:blipFill>
        <a:blip r:embed="rId182"/>
        <a:stretch>
          <a:fillRect/>
        </a:stretch>
      </xdr:blipFill>
      <xdr:spPr>
        <a:xfrm>
          <a:off x="2838450" y="87468075"/>
          <a:ext cx="4810125" cy="228600"/>
        </a:xfrm>
        <a:prstGeom prst="rect">
          <a:avLst/>
        </a:prstGeom>
        <a:noFill/>
        <a:ln w="9525" cmpd="sng">
          <a:noFill/>
        </a:ln>
      </xdr:spPr>
    </xdr:pic>
    <xdr:clientData/>
  </xdr:twoCellAnchor>
  <xdr:twoCellAnchor editAs="oneCell">
    <xdr:from>
      <xdr:col>9</xdr:col>
      <xdr:colOff>19050</xdr:colOff>
      <xdr:row>374</xdr:row>
      <xdr:rowOff>38100</xdr:rowOff>
    </xdr:from>
    <xdr:to>
      <xdr:col>15</xdr:col>
      <xdr:colOff>361950</xdr:colOff>
      <xdr:row>374</xdr:row>
      <xdr:rowOff>266700</xdr:rowOff>
    </xdr:to>
    <xdr:pic>
      <xdr:nvPicPr>
        <xdr:cNvPr id="231" name="CheckBox250"/>
        <xdr:cNvPicPr preferRelativeResize="1">
          <a:picLocks noChangeAspect="0"/>
        </xdr:cNvPicPr>
      </xdr:nvPicPr>
      <xdr:blipFill>
        <a:blip r:embed="rId183"/>
        <a:stretch>
          <a:fillRect/>
        </a:stretch>
      </xdr:blipFill>
      <xdr:spPr>
        <a:xfrm>
          <a:off x="2838450" y="88763475"/>
          <a:ext cx="4810125" cy="228600"/>
        </a:xfrm>
        <a:prstGeom prst="rect">
          <a:avLst/>
        </a:prstGeom>
        <a:noFill/>
        <a:ln w="9525" cmpd="sng">
          <a:noFill/>
        </a:ln>
      </xdr:spPr>
    </xdr:pic>
    <xdr:clientData/>
  </xdr:twoCellAnchor>
  <xdr:twoCellAnchor editAs="oneCell">
    <xdr:from>
      <xdr:col>9</xdr:col>
      <xdr:colOff>19050</xdr:colOff>
      <xdr:row>374</xdr:row>
      <xdr:rowOff>209550</xdr:rowOff>
    </xdr:from>
    <xdr:to>
      <xdr:col>15</xdr:col>
      <xdr:colOff>361950</xdr:colOff>
      <xdr:row>374</xdr:row>
      <xdr:rowOff>438150</xdr:rowOff>
    </xdr:to>
    <xdr:pic>
      <xdr:nvPicPr>
        <xdr:cNvPr id="232" name="CheckBox251"/>
        <xdr:cNvPicPr preferRelativeResize="1">
          <a:picLocks noChangeAspect="0"/>
        </xdr:cNvPicPr>
      </xdr:nvPicPr>
      <xdr:blipFill>
        <a:blip r:embed="rId184"/>
        <a:stretch>
          <a:fillRect/>
        </a:stretch>
      </xdr:blipFill>
      <xdr:spPr>
        <a:xfrm>
          <a:off x="2838450" y="88934925"/>
          <a:ext cx="4810125" cy="228600"/>
        </a:xfrm>
        <a:prstGeom prst="rect">
          <a:avLst/>
        </a:prstGeom>
        <a:noFill/>
        <a:ln w="9525" cmpd="sng">
          <a:noFill/>
        </a:ln>
      </xdr:spPr>
    </xdr:pic>
    <xdr:clientData/>
  </xdr:twoCellAnchor>
  <xdr:twoCellAnchor editAs="oneCell">
    <xdr:from>
      <xdr:col>9</xdr:col>
      <xdr:colOff>19050</xdr:colOff>
      <xdr:row>374</xdr:row>
      <xdr:rowOff>381000</xdr:rowOff>
    </xdr:from>
    <xdr:to>
      <xdr:col>15</xdr:col>
      <xdr:colOff>361950</xdr:colOff>
      <xdr:row>374</xdr:row>
      <xdr:rowOff>609600</xdr:rowOff>
    </xdr:to>
    <xdr:pic>
      <xdr:nvPicPr>
        <xdr:cNvPr id="233" name="CheckBox252"/>
        <xdr:cNvPicPr preferRelativeResize="1">
          <a:picLocks noChangeAspect="0"/>
        </xdr:cNvPicPr>
      </xdr:nvPicPr>
      <xdr:blipFill>
        <a:blip r:embed="rId185"/>
        <a:stretch>
          <a:fillRect/>
        </a:stretch>
      </xdr:blipFill>
      <xdr:spPr>
        <a:xfrm>
          <a:off x="2838450" y="89106375"/>
          <a:ext cx="4810125" cy="228600"/>
        </a:xfrm>
        <a:prstGeom prst="rect">
          <a:avLst/>
        </a:prstGeom>
        <a:noFill/>
        <a:ln w="9525" cmpd="sng">
          <a:noFill/>
        </a:ln>
      </xdr:spPr>
    </xdr:pic>
    <xdr:clientData/>
  </xdr:twoCellAnchor>
  <xdr:twoCellAnchor editAs="oneCell">
    <xdr:from>
      <xdr:col>9</xdr:col>
      <xdr:colOff>19050</xdr:colOff>
      <xdr:row>374</xdr:row>
      <xdr:rowOff>552450</xdr:rowOff>
    </xdr:from>
    <xdr:to>
      <xdr:col>15</xdr:col>
      <xdr:colOff>361950</xdr:colOff>
      <xdr:row>374</xdr:row>
      <xdr:rowOff>781050</xdr:rowOff>
    </xdr:to>
    <xdr:pic>
      <xdr:nvPicPr>
        <xdr:cNvPr id="234" name="CheckBox253"/>
        <xdr:cNvPicPr preferRelativeResize="1">
          <a:picLocks noChangeAspect="0"/>
        </xdr:cNvPicPr>
      </xdr:nvPicPr>
      <xdr:blipFill>
        <a:blip r:embed="rId186"/>
        <a:stretch>
          <a:fillRect/>
        </a:stretch>
      </xdr:blipFill>
      <xdr:spPr>
        <a:xfrm>
          <a:off x="2838450" y="89277825"/>
          <a:ext cx="4810125" cy="228600"/>
        </a:xfrm>
        <a:prstGeom prst="rect">
          <a:avLst/>
        </a:prstGeom>
        <a:noFill/>
        <a:ln w="9525" cmpd="sng">
          <a:noFill/>
        </a:ln>
      </xdr:spPr>
    </xdr:pic>
    <xdr:clientData/>
  </xdr:twoCellAnchor>
  <xdr:twoCellAnchor editAs="oneCell">
    <xdr:from>
      <xdr:col>9</xdr:col>
      <xdr:colOff>19050</xdr:colOff>
      <xdr:row>376</xdr:row>
      <xdr:rowOff>9525</xdr:rowOff>
    </xdr:from>
    <xdr:to>
      <xdr:col>15</xdr:col>
      <xdr:colOff>361950</xdr:colOff>
      <xdr:row>376</xdr:row>
      <xdr:rowOff>238125</xdr:rowOff>
    </xdr:to>
    <xdr:pic>
      <xdr:nvPicPr>
        <xdr:cNvPr id="235" name="CheckBox254"/>
        <xdr:cNvPicPr preferRelativeResize="1">
          <a:picLocks noChangeAspect="0"/>
        </xdr:cNvPicPr>
      </xdr:nvPicPr>
      <xdr:blipFill>
        <a:blip r:embed="rId187"/>
        <a:stretch>
          <a:fillRect/>
        </a:stretch>
      </xdr:blipFill>
      <xdr:spPr>
        <a:xfrm>
          <a:off x="2838450" y="89687400"/>
          <a:ext cx="4810125" cy="228600"/>
        </a:xfrm>
        <a:prstGeom prst="rect">
          <a:avLst/>
        </a:prstGeom>
        <a:noFill/>
        <a:ln w="9525" cmpd="sng">
          <a:noFill/>
        </a:ln>
      </xdr:spPr>
    </xdr:pic>
    <xdr:clientData/>
  </xdr:twoCellAnchor>
  <xdr:twoCellAnchor editAs="oneCell">
    <xdr:from>
      <xdr:col>9</xdr:col>
      <xdr:colOff>19050</xdr:colOff>
      <xdr:row>376</xdr:row>
      <xdr:rowOff>180975</xdr:rowOff>
    </xdr:from>
    <xdr:to>
      <xdr:col>15</xdr:col>
      <xdr:colOff>361950</xdr:colOff>
      <xdr:row>376</xdr:row>
      <xdr:rowOff>409575</xdr:rowOff>
    </xdr:to>
    <xdr:pic>
      <xdr:nvPicPr>
        <xdr:cNvPr id="236" name="CheckBox255"/>
        <xdr:cNvPicPr preferRelativeResize="1">
          <a:picLocks noChangeAspect="0"/>
        </xdr:cNvPicPr>
      </xdr:nvPicPr>
      <xdr:blipFill>
        <a:blip r:embed="rId188"/>
        <a:stretch>
          <a:fillRect/>
        </a:stretch>
      </xdr:blipFill>
      <xdr:spPr>
        <a:xfrm>
          <a:off x="2838450" y="89858850"/>
          <a:ext cx="4810125" cy="228600"/>
        </a:xfrm>
        <a:prstGeom prst="rect">
          <a:avLst/>
        </a:prstGeom>
        <a:noFill/>
        <a:ln w="9525" cmpd="sng">
          <a:noFill/>
        </a:ln>
      </xdr:spPr>
    </xdr:pic>
    <xdr:clientData/>
  </xdr:twoCellAnchor>
  <xdr:twoCellAnchor editAs="oneCell">
    <xdr:from>
      <xdr:col>1</xdr:col>
      <xdr:colOff>9525</xdr:colOff>
      <xdr:row>357</xdr:row>
      <xdr:rowOff>47625</xdr:rowOff>
    </xdr:from>
    <xdr:to>
      <xdr:col>5</xdr:col>
      <xdr:colOff>114300</xdr:colOff>
      <xdr:row>361</xdr:row>
      <xdr:rowOff>123825</xdr:rowOff>
    </xdr:to>
    <xdr:pic>
      <xdr:nvPicPr>
        <xdr:cNvPr id="237" name="Picture 264"/>
        <xdr:cNvPicPr preferRelativeResize="1">
          <a:picLocks noChangeAspect="1"/>
        </xdr:cNvPicPr>
      </xdr:nvPicPr>
      <xdr:blipFill>
        <a:blip r:embed="rId1"/>
        <a:stretch>
          <a:fillRect/>
        </a:stretch>
      </xdr:blipFill>
      <xdr:spPr>
        <a:xfrm>
          <a:off x="200025" y="83972400"/>
          <a:ext cx="990600" cy="990600"/>
        </a:xfrm>
        <a:prstGeom prst="rect">
          <a:avLst/>
        </a:prstGeom>
        <a:noFill/>
        <a:ln w="9525" cmpd="sng">
          <a:noFill/>
        </a:ln>
      </xdr:spPr>
    </xdr:pic>
    <xdr:clientData/>
  </xdr:twoCellAnchor>
  <xdr:twoCellAnchor editAs="oneCell">
    <xdr:from>
      <xdr:col>9</xdr:col>
      <xdr:colOff>9525</xdr:colOff>
      <xdr:row>139</xdr:row>
      <xdr:rowOff>200025</xdr:rowOff>
    </xdr:from>
    <xdr:to>
      <xdr:col>15</xdr:col>
      <xdr:colOff>352425</xdr:colOff>
      <xdr:row>139</xdr:row>
      <xdr:rowOff>428625</xdr:rowOff>
    </xdr:to>
    <xdr:pic>
      <xdr:nvPicPr>
        <xdr:cNvPr id="238" name="CheckBox256"/>
        <xdr:cNvPicPr preferRelativeResize="1">
          <a:picLocks noChangeAspect="0"/>
        </xdr:cNvPicPr>
      </xdr:nvPicPr>
      <xdr:blipFill>
        <a:blip r:embed="rId189"/>
        <a:stretch>
          <a:fillRect/>
        </a:stretch>
      </xdr:blipFill>
      <xdr:spPr>
        <a:xfrm>
          <a:off x="2828925" y="34185225"/>
          <a:ext cx="4810125" cy="228600"/>
        </a:xfrm>
        <a:prstGeom prst="rect">
          <a:avLst/>
        </a:prstGeom>
        <a:noFill/>
        <a:ln w="9525" cmpd="sng">
          <a:noFill/>
        </a:ln>
      </xdr:spPr>
    </xdr:pic>
    <xdr:clientData/>
  </xdr:twoCellAnchor>
  <xdr:twoCellAnchor editAs="oneCell">
    <xdr:from>
      <xdr:col>1</xdr:col>
      <xdr:colOff>28575</xdr:colOff>
      <xdr:row>199</xdr:row>
      <xdr:rowOff>76200</xdr:rowOff>
    </xdr:from>
    <xdr:to>
      <xdr:col>5</xdr:col>
      <xdr:colOff>133350</xdr:colOff>
      <xdr:row>204</xdr:row>
      <xdr:rowOff>142875</xdr:rowOff>
    </xdr:to>
    <xdr:pic>
      <xdr:nvPicPr>
        <xdr:cNvPr id="239" name="Picture 273"/>
        <xdr:cNvPicPr preferRelativeResize="1">
          <a:picLocks noChangeAspect="1"/>
        </xdr:cNvPicPr>
      </xdr:nvPicPr>
      <xdr:blipFill>
        <a:blip r:embed="rId1"/>
        <a:stretch>
          <a:fillRect/>
        </a:stretch>
      </xdr:blipFill>
      <xdr:spPr>
        <a:xfrm>
          <a:off x="219075" y="45986700"/>
          <a:ext cx="990600" cy="990600"/>
        </a:xfrm>
        <a:prstGeom prst="rect">
          <a:avLst/>
        </a:prstGeom>
        <a:noFill/>
        <a:ln w="9525" cmpd="sng">
          <a:noFill/>
        </a:ln>
      </xdr:spPr>
    </xdr:pic>
    <xdr:clientData/>
  </xdr:twoCellAnchor>
  <xdr:twoCellAnchor editAs="oneCell">
    <xdr:from>
      <xdr:col>9</xdr:col>
      <xdr:colOff>9525</xdr:colOff>
      <xdr:row>139</xdr:row>
      <xdr:rowOff>371475</xdr:rowOff>
    </xdr:from>
    <xdr:to>
      <xdr:col>15</xdr:col>
      <xdr:colOff>352425</xdr:colOff>
      <xdr:row>140</xdr:row>
      <xdr:rowOff>9525</xdr:rowOff>
    </xdr:to>
    <xdr:pic>
      <xdr:nvPicPr>
        <xdr:cNvPr id="240" name="CheckBox197"/>
        <xdr:cNvPicPr preferRelativeResize="1">
          <a:picLocks noChangeAspect="0"/>
        </xdr:cNvPicPr>
      </xdr:nvPicPr>
      <xdr:blipFill>
        <a:blip r:embed="rId190"/>
        <a:stretch>
          <a:fillRect/>
        </a:stretch>
      </xdr:blipFill>
      <xdr:spPr>
        <a:xfrm>
          <a:off x="2828925" y="34356675"/>
          <a:ext cx="4810125" cy="228600"/>
        </a:xfrm>
        <a:prstGeom prst="rect">
          <a:avLst/>
        </a:prstGeom>
        <a:noFill/>
        <a:ln w="9525" cmpd="sng">
          <a:noFill/>
        </a:ln>
      </xdr:spPr>
    </xdr:pic>
    <xdr:clientData/>
  </xdr:twoCellAnchor>
  <xdr:twoCellAnchor editAs="oneCell">
    <xdr:from>
      <xdr:col>15</xdr:col>
      <xdr:colOff>104775</xdr:colOff>
      <xdr:row>175</xdr:row>
      <xdr:rowOff>19050</xdr:rowOff>
    </xdr:from>
    <xdr:to>
      <xdr:col>15</xdr:col>
      <xdr:colOff>466725</xdr:colOff>
      <xdr:row>175</xdr:row>
      <xdr:rowOff>161925</xdr:rowOff>
    </xdr:to>
    <xdr:pic>
      <xdr:nvPicPr>
        <xdr:cNvPr id="241" name="CheckBox134"/>
        <xdr:cNvPicPr preferRelativeResize="1">
          <a:picLocks noChangeAspect="1"/>
        </xdr:cNvPicPr>
      </xdr:nvPicPr>
      <xdr:blipFill>
        <a:blip r:embed="rId133"/>
        <a:stretch>
          <a:fillRect/>
        </a:stretch>
      </xdr:blipFill>
      <xdr:spPr>
        <a:xfrm>
          <a:off x="7391400" y="42033825"/>
          <a:ext cx="361950" cy="142875"/>
        </a:xfrm>
        <a:prstGeom prst="rect">
          <a:avLst/>
        </a:prstGeom>
        <a:noFill/>
        <a:ln w="9525" cmpd="sng">
          <a:noFill/>
        </a:ln>
      </xdr:spPr>
    </xdr:pic>
    <xdr:clientData/>
  </xdr:twoCellAnchor>
  <xdr:twoCellAnchor editAs="oneCell">
    <xdr:from>
      <xdr:col>9</xdr:col>
      <xdr:colOff>9525</xdr:colOff>
      <xdr:row>340</xdr:row>
      <xdr:rowOff>47625</xdr:rowOff>
    </xdr:from>
    <xdr:to>
      <xdr:col>15</xdr:col>
      <xdr:colOff>352425</xdr:colOff>
      <xdr:row>340</xdr:row>
      <xdr:rowOff>276225</xdr:rowOff>
    </xdr:to>
    <xdr:pic>
      <xdr:nvPicPr>
        <xdr:cNvPr id="242" name="CheckBox136"/>
        <xdr:cNvPicPr preferRelativeResize="1">
          <a:picLocks noChangeAspect="0"/>
        </xdr:cNvPicPr>
      </xdr:nvPicPr>
      <xdr:blipFill>
        <a:blip r:embed="rId191"/>
        <a:stretch>
          <a:fillRect/>
        </a:stretch>
      </xdr:blipFill>
      <xdr:spPr>
        <a:xfrm>
          <a:off x="2828925" y="80886300"/>
          <a:ext cx="4810125" cy="228600"/>
        </a:xfrm>
        <a:prstGeom prst="rect">
          <a:avLst/>
        </a:prstGeom>
        <a:noFill/>
        <a:ln w="9525" cmpd="sng">
          <a:noFill/>
        </a:ln>
      </xdr:spPr>
    </xdr:pic>
    <xdr:clientData/>
  </xdr:twoCellAnchor>
  <xdr:twoCellAnchor editAs="oneCell">
    <xdr:from>
      <xdr:col>9</xdr:col>
      <xdr:colOff>9525</xdr:colOff>
      <xdr:row>340</xdr:row>
      <xdr:rowOff>219075</xdr:rowOff>
    </xdr:from>
    <xdr:to>
      <xdr:col>15</xdr:col>
      <xdr:colOff>352425</xdr:colOff>
      <xdr:row>340</xdr:row>
      <xdr:rowOff>447675</xdr:rowOff>
    </xdr:to>
    <xdr:pic>
      <xdr:nvPicPr>
        <xdr:cNvPr id="243" name="CheckBox145"/>
        <xdr:cNvPicPr preferRelativeResize="1">
          <a:picLocks noChangeAspect="0"/>
        </xdr:cNvPicPr>
      </xdr:nvPicPr>
      <xdr:blipFill>
        <a:blip r:embed="rId192"/>
        <a:stretch>
          <a:fillRect/>
        </a:stretch>
      </xdr:blipFill>
      <xdr:spPr>
        <a:xfrm>
          <a:off x="2828925" y="81057750"/>
          <a:ext cx="4810125" cy="228600"/>
        </a:xfrm>
        <a:prstGeom prst="rect">
          <a:avLst/>
        </a:prstGeom>
        <a:noFill/>
        <a:ln w="9525" cmpd="sng">
          <a:noFill/>
        </a:ln>
      </xdr:spPr>
    </xdr:pic>
    <xdr:clientData/>
  </xdr:twoCellAnchor>
  <xdr:twoCellAnchor editAs="oneCell">
    <xdr:from>
      <xdr:col>9</xdr:col>
      <xdr:colOff>9525</xdr:colOff>
      <xdr:row>340</xdr:row>
      <xdr:rowOff>381000</xdr:rowOff>
    </xdr:from>
    <xdr:to>
      <xdr:col>15</xdr:col>
      <xdr:colOff>352425</xdr:colOff>
      <xdr:row>340</xdr:row>
      <xdr:rowOff>609600</xdr:rowOff>
    </xdr:to>
    <xdr:pic>
      <xdr:nvPicPr>
        <xdr:cNvPr id="244" name="CheckBox148"/>
        <xdr:cNvPicPr preferRelativeResize="1">
          <a:picLocks noChangeAspect="0"/>
        </xdr:cNvPicPr>
      </xdr:nvPicPr>
      <xdr:blipFill>
        <a:blip r:embed="rId193"/>
        <a:stretch>
          <a:fillRect/>
        </a:stretch>
      </xdr:blipFill>
      <xdr:spPr>
        <a:xfrm>
          <a:off x="2828925" y="81219675"/>
          <a:ext cx="4810125" cy="228600"/>
        </a:xfrm>
        <a:prstGeom prst="rect">
          <a:avLst/>
        </a:prstGeom>
        <a:noFill/>
        <a:ln w="9525" cmpd="sng">
          <a:noFill/>
        </a:ln>
      </xdr:spPr>
    </xdr:pic>
    <xdr:clientData/>
  </xdr:twoCellAnchor>
  <xdr:twoCellAnchor editAs="oneCell">
    <xdr:from>
      <xdr:col>9</xdr:col>
      <xdr:colOff>9525</xdr:colOff>
      <xdr:row>384</xdr:row>
      <xdr:rowOff>28575</xdr:rowOff>
    </xdr:from>
    <xdr:to>
      <xdr:col>15</xdr:col>
      <xdr:colOff>352425</xdr:colOff>
      <xdr:row>384</xdr:row>
      <xdr:rowOff>257175</xdr:rowOff>
    </xdr:to>
    <xdr:pic>
      <xdr:nvPicPr>
        <xdr:cNvPr id="245" name="CheckBox150"/>
        <xdr:cNvPicPr preferRelativeResize="1">
          <a:picLocks noChangeAspect="0"/>
        </xdr:cNvPicPr>
      </xdr:nvPicPr>
      <xdr:blipFill>
        <a:blip r:embed="rId194"/>
        <a:stretch>
          <a:fillRect/>
        </a:stretch>
      </xdr:blipFill>
      <xdr:spPr>
        <a:xfrm>
          <a:off x="2828925" y="91154250"/>
          <a:ext cx="4810125" cy="228600"/>
        </a:xfrm>
        <a:prstGeom prst="rect">
          <a:avLst/>
        </a:prstGeom>
        <a:noFill/>
        <a:ln w="9525" cmpd="sng">
          <a:noFill/>
        </a:ln>
      </xdr:spPr>
    </xdr:pic>
    <xdr:clientData/>
  </xdr:twoCellAnchor>
  <xdr:twoCellAnchor editAs="oneCell">
    <xdr:from>
      <xdr:col>9</xdr:col>
      <xdr:colOff>9525</xdr:colOff>
      <xdr:row>384</xdr:row>
      <xdr:rowOff>200025</xdr:rowOff>
    </xdr:from>
    <xdr:to>
      <xdr:col>15</xdr:col>
      <xdr:colOff>352425</xdr:colOff>
      <xdr:row>384</xdr:row>
      <xdr:rowOff>428625</xdr:rowOff>
    </xdr:to>
    <xdr:pic>
      <xdr:nvPicPr>
        <xdr:cNvPr id="246" name="CheckBox151"/>
        <xdr:cNvPicPr preferRelativeResize="1">
          <a:picLocks noChangeAspect="0"/>
        </xdr:cNvPicPr>
      </xdr:nvPicPr>
      <xdr:blipFill>
        <a:blip r:embed="rId195"/>
        <a:stretch>
          <a:fillRect/>
        </a:stretch>
      </xdr:blipFill>
      <xdr:spPr>
        <a:xfrm>
          <a:off x="2828925" y="91325700"/>
          <a:ext cx="4810125" cy="228600"/>
        </a:xfrm>
        <a:prstGeom prst="rect">
          <a:avLst/>
        </a:prstGeom>
        <a:noFill/>
        <a:ln w="9525" cmpd="sng">
          <a:noFill/>
        </a:ln>
      </xdr:spPr>
    </xdr:pic>
    <xdr:clientData/>
  </xdr:twoCellAnchor>
  <xdr:twoCellAnchor editAs="oneCell">
    <xdr:from>
      <xdr:col>9</xdr:col>
      <xdr:colOff>9525</xdr:colOff>
      <xdr:row>384</xdr:row>
      <xdr:rowOff>371475</xdr:rowOff>
    </xdr:from>
    <xdr:to>
      <xdr:col>15</xdr:col>
      <xdr:colOff>352425</xdr:colOff>
      <xdr:row>384</xdr:row>
      <xdr:rowOff>600075</xdr:rowOff>
    </xdr:to>
    <xdr:pic>
      <xdr:nvPicPr>
        <xdr:cNvPr id="247" name="CheckBox154"/>
        <xdr:cNvPicPr preferRelativeResize="1">
          <a:picLocks noChangeAspect="0"/>
        </xdr:cNvPicPr>
      </xdr:nvPicPr>
      <xdr:blipFill>
        <a:blip r:embed="rId196"/>
        <a:stretch>
          <a:fillRect/>
        </a:stretch>
      </xdr:blipFill>
      <xdr:spPr>
        <a:xfrm>
          <a:off x="2828925" y="91497150"/>
          <a:ext cx="4810125" cy="228600"/>
        </a:xfrm>
        <a:prstGeom prst="rect">
          <a:avLst/>
        </a:prstGeom>
        <a:noFill/>
        <a:ln w="9525" cmpd="sng">
          <a:noFill/>
        </a:ln>
      </xdr:spPr>
    </xdr:pic>
    <xdr:clientData/>
  </xdr:twoCellAnchor>
  <xdr:twoCellAnchor editAs="oneCell">
    <xdr:from>
      <xdr:col>11</xdr:col>
      <xdr:colOff>38100</xdr:colOff>
      <xdr:row>132</xdr:row>
      <xdr:rowOff>38100</xdr:rowOff>
    </xdr:from>
    <xdr:to>
      <xdr:col>12</xdr:col>
      <xdr:colOff>85725</xdr:colOff>
      <xdr:row>132</xdr:row>
      <xdr:rowOff>276225</xdr:rowOff>
    </xdr:to>
    <xdr:pic>
      <xdr:nvPicPr>
        <xdr:cNvPr id="248" name="ComboBox5"/>
        <xdr:cNvPicPr preferRelativeResize="1">
          <a:picLocks noChangeAspect="1"/>
        </xdr:cNvPicPr>
      </xdr:nvPicPr>
      <xdr:blipFill>
        <a:blip r:embed="rId197"/>
        <a:stretch>
          <a:fillRect/>
        </a:stretch>
      </xdr:blipFill>
      <xdr:spPr>
        <a:xfrm>
          <a:off x="5086350" y="32546925"/>
          <a:ext cx="609600" cy="238125"/>
        </a:xfrm>
        <a:prstGeom prst="rect">
          <a:avLst/>
        </a:prstGeom>
        <a:noFill/>
        <a:ln w="9525" cmpd="sng">
          <a:noFill/>
        </a:ln>
      </xdr:spPr>
    </xdr:pic>
    <xdr:clientData/>
  </xdr:twoCellAnchor>
  <xdr:twoCellAnchor editAs="oneCell">
    <xdr:from>
      <xdr:col>11</xdr:col>
      <xdr:colOff>19050</xdr:colOff>
      <xdr:row>131</xdr:row>
      <xdr:rowOff>38100</xdr:rowOff>
    </xdr:from>
    <xdr:to>
      <xdr:col>12</xdr:col>
      <xdr:colOff>57150</xdr:colOff>
      <xdr:row>131</xdr:row>
      <xdr:rowOff>304800</xdr:rowOff>
    </xdr:to>
    <xdr:pic>
      <xdr:nvPicPr>
        <xdr:cNvPr id="249" name="ComboBox7"/>
        <xdr:cNvPicPr preferRelativeResize="1">
          <a:picLocks noChangeAspect="1"/>
        </xdr:cNvPicPr>
      </xdr:nvPicPr>
      <xdr:blipFill>
        <a:blip r:embed="rId198"/>
        <a:stretch>
          <a:fillRect/>
        </a:stretch>
      </xdr:blipFill>
      <xdr:spPr>
        <a:xfrm>
          <a:off x="5067300" y="32242125"/>
          <a:ext cx="600075" cy="266700"/>
        </a:xfrm>
        <a:prstGeom prst="rect">
          <a:avLst/>
        </a:prstGeom>
        <a:noFill/>
        <a:ln w="9525" cmpd="sng">
          <a:noFill/>
        </a:ln>
      </xdr:spPr>
    </xdr:pic>
    <xdr:clientData/>
  </xdr:twoCellAnchor>
  <xdr:twoCellAnchor editAs="oneCell">
    <xdr:from>
      <xdr:col>5</xdr:col>
      <xdr:colOff>85725</xdr:colOff>
      <xdr:row>8</xdr:row>
      <xdr:rowOff>19050</xdr:rowOff>
    </xdr:from>
    <xdr:to>
      <xdr:col>6</xdr:col>
      <xdr:colOff>142875</xdr:colOff>
      <xdr:row>9</xdr:row>
      <xdr:rowOff>9525</xdr:rowOff>
    </xdr:to>
    <xdr:pic>
      <xdr:nvPicPr>
        <xdr:cNvPr id="250" name="ComboBox1"/>
        <xdr:cNvPicPr preferRelativeResize="1">
          <a:picLocks noChangeAspect="0"/>
        </xdr:cNvPicPr>
      </xdr:nvPicPr>
      <xdr:blipFill>
        <a:blip r:embed="rId199"/>
        <a:stretch>
          <a:fillRect/>
        </a:stretch>
      </xdr:blipFill>
      <xdr:spPr>
        <a:xfrm>
          <a:off x="1162050" y="1914525"/>
          <a:ext cx="552450" cy="228600"/>
        </a:xfrm>
        <a:prstGeom prst="rect">
          <a:avLst/>
        </a:prstGeom>
        <a:noFill/>
        <a:ln w="9525" cmpd="sng">
          <a:noFill/>
        </a:ln>
      </xdr:spPr>
    </xdr:pic>
    <xdr:clientData/>
  </xdr:twoCellAnchor>
  <xdr:twoCellAnchor editAs="oneCell">
    <xdr:from>
      <xdr:col>9</xdr:col>
      <xdr:colOff>38100</xdr:colOff>
      <xdr:row>8</xdr:row>
      <xdr:rowOff>19050</xdr:rowOff>
    </xdr:from>
    <xdr:to>
      <xdr:col>9</xdr:col>
      <xdr:colOff>819150</xdr:colOff>
      <xdr:row>9</xdr:row>
      <xdr:rowOff>9525</xdr:rowOff>
    </xdr:to>
    <xdr:pic>
      <xdr:nvPicPr>
        <xdr:cNvPr id="251" name="ComboBox2"/>
        <xdr:cNvPicPr preferRelativeResize="1">
          <a:picLocks noChangeAspect="0"/>
        </xdr:cNvPicPr>
      </xdr:nvPicPr>
      <xdr:blipFill>
        <a:blip r:embed="rId200"/>
        <a:stretch>
          <a:fillRect/>
        </a:stretch>
      </xdr:blipFill>
      <xdr:spPr>
        <a:xfrm>
          <a:off x="2857500" y="1914525"/>
          <a:ext cx="781050" cy="228600"/>
        </a:xfrm>
        <a:prstGeom prst="rect">
          <a:avLst/>
        </a:prstGeom>
        <a:noFill/>
        <a:ln w="9525" cmpd="sng">
          <a:noFill/>
        </a:ln>
      </xdr:spPr>
    </xdr:pic>
    <xdr:clientData/>
  </xdr:twoCellAnchor>
  <xdr:twoCellAnchor editAs="oneCell">
    <xdr:from>
      <xdr:col>9</xdr:col>
      <xdr:colOff>19050</xdr:colOff>
      <xdr:row>155</xdr:row>
      <xdr:rowOff>885825</xdr:rowOff>
    </xdr:from>
    <xdr:to>
      <xdr:col>15</xdr:col>
      <xdr:colOff>428625</xdr:colOff>
      <xdr:row>155</xdr:row>
      <xdr:rowOff>1114425</xdr:rowOff>
    </xdr:to>
    <xdr:pic>
      <xdr:nvPicPr>
        <xdr:cNvPr id="252" name="CheckBox157"/>
        <xdr:cNvPicPr preferRelativeResize="1">
          <a:picLocks noChangeAspect="0"/>
        </xdr:cNvPicPr>
      </xdr:nvPicPr>
      <xdr:blipFill>
        <a:blip r:embed="rId201"/>
        <a:stretch>
          <a:fillRect/>
        </a:stretch>
      </xdr:blipFill>
      <xdr:spPr>
        <a:xfrm>
          <a:off x="2838450" y="38080950"/>
          <a:ext cx="48768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95250</xdr:rowOff>
    </xdr:from>
    <xdr:to>
      <xdr:col>2</xdr:col>
      <xdr:colOff>323850</xdr:colOff>
      <xdr:row>6</xdr:row>
      <xdr:rowOff>38100</xdr:rowOff>
    </xdr:to>
    <xdr:pic>
      <xdr:nvPicPr>
        <xdr:cNvPr id="1" name="Picture 1"/>
        <xdr:cNvPicPr preferRelativeResize="1">
          <a:picLocks noChangeAspect="1"/>
        </xdr:cNvPicPr>
      </xdr:nvPicPr>
      <xdr:blipFill>
        <a:blip r:embed="rId1"/>
        <a:stretch>
          <a:fillRect/>
        </a:stretch>
      </xdr:blipFill>
      <xdr:spPr>
        <a:xfrm>
          <a:off x="419100" y="95250"/>
          <a:ext cx="990600"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oug\Application%20Data\Microsoft\Excel\LEED%20for%20Homes%20EXPANDED%20Checklist%20%20v1.11%20-%20012907%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Calcs"/>
      <sheetName val="Table"/>
    </sheetNames>
    <definedNames>
      <definedName name="Button8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S215"/>
  <sheetViews>
    <sheetView showGridLines="0" tabSelected="1" zoomScale="90" zoomScaleNormal="90" zoomScaleSheetLayoutView="100" workbookViewId="0" topLeftCell="A1">
      <selection activeCell="K3" sqref="K3:S3"/>
    </sheetView>
  </sheetViews>
  <sheetFormatPr defaultColWidth="9.140625" defaultRowHeight="12.75"/>
  <cols>
    <col min="1" max="1" width="4.00390625" style="0" customWidth="1"/>
    <col min="2" max="5" width="2.8515625" style="0" customWidth="1"/>
    <col min="6" max="6" width="4.00390625" style="54" customWidth="1"/>
    <col min="7" max="7" width="15.8515625" style="0" customWidth="1"/>
    <col min="8" max="8" width="12.28125" style="0" customWidth="1"/>
    <col min="9" max="9" width="10.00390625" style="0" customWidth="1"/>
    <col min="10" max="10" width="11.57421875" style="0" customWidth="1"/>
    <col min="11" max="11" width="6.00390625" style="0" customWidth="1"/>
    <col min="12" max="13" width="8.00390625" style="0" customWidth="1"/>
    <col min="14" max="14" width="7.57421875" style="0" customWidth="1"/>
    <col min="15" max="15" width="8.421875" style="0" customWidth="1"/>
    <col min="16" max="16" width="7.421875" style="0" customWidth="1"/>
    <col min="17" max="17" width="2.00390625" style="54" customWidth="1"/>
    <col min="18" max="18" width="5.7109375" style="54" customWidth="1"/>
    <col min="19" max="19" width="2.00390625" style="54" customWidth="1"/>
  </cols>
  <sheetData>
    <row r="1" spans="1:19" ht="24" customHeight="1">
      <c r="A1" s="1"/>
      <c r="B1" s="1"/>
      <c r="C1" s="1"/>
      <c r="D1" s="2"/>
      <c r="E1" s="2"/>
      <c r="F1" s="1"/>
      <c r="G1" s="2"/>
      <c r="H1" s="679" t="s">
        <v>193</v>
      </c>
      <c r="I1" s="679"/>
      <c r="J1" s="679"/>
      <c r="K1" s="679"/>
      <c r="L1" s="679"/>
      <c r="M1" s="679"/>
      <c r="N1" s="679"/>
      <c r="O1" s="679"/>
      <c r="P1" s="679"/>
      <c r="Q1" s="679"/>
      <c r="R1" s="679"/>
      <c r="S1" s="679"/>
    </row>
    <row r="2" spans="1:19" s="86" customFormat="1" ht="16.5" customHeight="1" thickBot="1">
      <c r="A2" s="84"/>
      <c r="B2" s="84"/>
      <c r="C2" s="84"/>
      <c r="D2" s="85"/>
      <c r="E2" s="85"/>
      <c r="F2" s="84"/>
      <c r="G2" s="85"/>
      <c r="H2" s="680"/>
      <c r="I2" s="680"/>
      <c r="J2" s="680"/>
      <c r="K2" s="680"/>
      <c r="L2" s="680"/>
      <c r="M2" s="680"/>
      <c r="N2" s="680"/>
      <c r="O2" s="680"/>
      <c r="P2" s="680"/>
      <c r="Q2" s="680"/>
      <c r="R2" s="680"/>
      <c r="S2" s="680"/>
    </row>
    <row r="3" spans="1:19" ht="24.75" customHeight="1">
      <c r="A3" s="3"/>
      <c r="B3" s="181"/>
      <c r="C3" s="181"/>
      <c r="D3" s="182"/>
      <c r="E3" s="182"/>
      <c r="F3" s="223" t="s">
        <v>113</v>
      </c>
      <c r="G3" s="223"/>
      <c r="H3" s="685" t="s">
        <v>0</v>
      </c>
      <c r="I3" s="686"/>
      <c r="J3" s="686"/>
      <c r="K3" s="683"/>
      <c r="L3" s="683"/>
      <c r="M3" s="683"/>
      <c r="N3" s="683"/>
      <c r="O3" s="683"/>
      <c r="P3" s="683"/>
      <c r="Q3" s="683"/>
      <c r="R3" s="683"/>
      <c r="S3" s="684"/>
    </row>
    <row r="4" spans="1:19" ht="24.75" customHeight="1">
      <c r="A4" s="3"/>
      <c r="B4" s="181"/>
      <c r="C4" s="181"/>
      <c r="D4" s="182"/>
      <c r="E4" s="182"/>
      <c r="F4" s="223"/>
      <c r="G4" s="223"/>
      <c r="H4" s="211" t="s">
        <v>453</v>
      </c>
      <c r="I4" s="551"/>
      <c r="J4" s="551"/>
      <c r="K4" s="687"/>
      <c r="L4" s="687"/>
      <c r="M4" s="687"/>
      <c r="N4" s="687"/>
      <c r="O4" s="687"/>
      <c r="P4" s="687"/>
      <c r="Q4" s="687"/>
      <c r="R4" s="687"/>
      <c r="S4" s="688"/>
    </row>
    <row r="5" spans="1:19" ht="24.75" customHeight="1" thickBot="1">
      <c r="A5" s="3"/>
      <c r="B5" s="181"/>
      <c r="C5" s="181"/>
      <c r="D5" s="182"/>
      <c r="E5" s="182"/>
      <c r="F5" s="181"/>
      <c r="G5" s="182"/>
      <c r="H5" s="27" t="s">
        <v>178</v>
      </c>
      <c r="I5" s="27"/>
      <c r="J5" s="58"/>
      <c r="K5" s="681"/>
      <c r="L5" s="681"/>
      <c r="M5" s="681"/>
      <c r="N5" s="681"/>
      <c r="O5" s="681"/>
      <c r="P5" s="681"/>
      <c r="Q5" s="681"/>
      <c r="R5" s="681"/>
      <c r="S5" s="682"/>
    </row>
    <row r="6" spans="1:19" ht="12.75" customHeight="1" thickBot="1">
      <c r="A6" s="3"/>
      <c r="B6" s="181"/>
      <c r="C6" s="181"/>
      <c r="D6" s="182"/>
      <c r="E6" s="182"/>
      <c r="F6" s="181"/>
      <c r="G6" s="182"/>
      <c r="H6" s="40"/>
      <c r="I6" s="40"/>
      <c r="J6" s="40"/>
      <c r="K6" s="40"/>
      <c r="L6" s="40"/>
      <c r="M6" s="40"/>
      <c r="N6" s="40"/>
      <c r="O6" s="40"/>
      <c r="P6" s="40"/>
      <c r="Q6" s="195"/>
      <c r="R6" s="196"/>
      <c r="S6" s="202"/>
    </row>
    <row r="7" spans="1:19" ht="6" customHeight="1">
      <c r="A7" s="205"/>
      <c r="B7" s="206"/>
      <c r="C7" s="206"/>
      <c r="D7" s="207"/>
      <c r="E7" s="207"/>
      <c r="F7" s="206"/>
      <c r="G7" s="207"/>
      <c r="H7" s="208"/>
      <c r="I7" s="208"/>
      <c r="J7" s="218"/>
      <c r="K7" s="208"/>
      <c r="L7" s="208"/>
      <c r="M7" s="208"/>
      <c r="N7" s="208"/>
      <c r="O7" s="208"/>
      <c r="P7" s="208"/>
      <c r="Q7" s="209"/>
      <c r="R7" s="210"/>
      <c r="S7" s="271"/>
    </row>
    <row r="8" spans="1:19" ht="12.75" customHeight="1">
      <c r="A8" s="211" t="s">
        <v>109</v>
      </c>
      <c r="B8" s="181"/>
      <c r="C8" s="181"/>
      <c r="D8" s="182"/>
      <c r="E8" s="182"/>
      <c r="F8" s="695" t="s">
        <v>472</v>
      </c>
      <c r="G8" s="695"/>
      <c r="H8" s="695"/>
      <c r="I8" s="696"/>
      <c r="J8" s="219" t="s">
        <v>108</v>
      </c>
      <c r="K8" s="40"/>
      <c r="L8" s="40"/>
      <c r="M8" s="40"/>
      <c r="N8" s="40"/>
      <c r="O8" s="40"/>
      <c r="P8" s="40"/>
      <c r="Q8" s="195"/>
      <c r="R8" s="196"/>
      <c r="S8" s="272"/>
    </row>
    <row r="9" spans="1:19" ht="21.75" customHeight="1">
      <c r="A9" s="212" t="s">
        <v>110</v>
      </c>
      <c r="B9" s="181"/>
      <c r="C9" s="91"/>
      <c r="D9" s="182"/>
      <c r="E9" s="182"/>
      <c r="F9" s="91"/>
      <c r="G9" s="197"/>
      <c r="H9" s="198" t="s">
        <v>111</v>
      </c>
      <c r="I9" s="198"/>
      <c r="J9" s="220" t="s">
        <v>100</v>
      </c>
      <c r="K9" s="226">
        <f>Calcs!D4</f>
        <v>45</v>
      </c>
      <c r="L9" s="198" t="s">
        <v>99</v>
      </c>
      <c r="M9" s="226">
        <f>Calcs!E4</f>
        <v>60</v>
      </c>
      <c r="N9" s="198" t="s">
        <v>101</v>
      </c>
      <c r="O9" s="226">
        <f>Calcs!F4</f>
        <v>75</v>
      </c>
      <c r="P9" s="198"/>
      <c r="Q9" s="198" t="s">
        <v>102</v>
      </c>
      <c r="R9" s="226">
        <f>Calcs!G4</f>
        <v>90</v>
      </c>
      <c r="S9" s="273"/>
    </row>
    <row r="10" spans="1:19" ht="6" customHeight="1" thickBot="1">
      <c r="A10" s="213"/>
      <c r="B10" s="214"/>
      <c r="C10" s="92"/>
      <c r="D10" s="215"/>
      <c r="E10" s="215"/>
      <c r="F10" s="92"/>
      <c r="G10" s="216"/>
      <c r="H10" s="201"/>
      <c r="I10" s="201"/>
      <c r="J10" s="221"/>
      <c r="K10" s="217"/>
      <c r="L10" s="201"/>
      <c r="M10" s="217"/>
      <c r="N10" s="201"/>
      <c r="O10" s="217"/>
      <c r="P10" s="201"/>
      <c r="Q10" s="201"/>
      <c r="R10" s="217"/>
      <c r="S10" s="274"/>
    </row>
    <row r="11" spans="1:19" ht="12.75" customHeight="1">
      <c r="A11" s="212"/>
      <c r="B11" s="206"/>
      <c r="C11" s="93"/>
      <c r="D11" s="207"/>
      <c r="E11" s="207"/>
      <c r="F11" s="93"/>
      <c r="G11" s="243"/>
      <c r="H11" s="244"/>
      <c r="I11" s="244"/>
      <c r="J11" s="244"/>
      <c r="K11" s="241"/>
      <c r="L11" s="244"/>
      <c r="M11" s="241"/>
      <c r="N11" s="244"/>
      <c r="O11" s="241"/>
      <c r="P11" s="244"/>
      <c r="Q11" s="244"/>
      <c r="R11" s="241"/>
      <c r="S11" s="285"/>
    </row>
    <row r="12" spans="1:19" ht="12.75" customHeight="1">
      <c r="A12" s="288" t="s">
        <v>112</v>
      </c>
      <c r="B12" s="181"/>
      <c r="C12" s="91"/>
      <c r="D12" s="182"/>
      <c r="E12" s="182"/>
      <c r="F12" s="91"/>
      <c r="G12" s="197"/>
      <c r="H12" s="198"/>
      <c r="I12" s="198"/>
      <c r="J12" s="198"/>
      <c r="K12" s="169"/>
      <c r="L12" s="198"/>
      <c r="M12" s="169"/>
      <c r="N12" s="198"/>
      <c r="O12" s="169"/>
      <c r="P12" s="40"/>
      <c r="Q12" s="689" t="s">
        <v>141</v>
      </c>
      <c r="R12" s="689"/>
      <c r="S12" s="690"/>
    </row>
    <row r="13" spans="1:19" ht="12.75" customHeight="1" thickBot="1">
      <c r="A13" s="212"/>
      <c r="B13" s="181"/>
      <c r="C13" s="91"/>
      <c r="D13" s="182"/>
      <c r="E13" s="182"/>
      <c r="F13" s="91"/>
      <c r="G13" s="197"/>
      <c r="H13" s="198"/>
      <c r="I13" s="201"/>
      <c r="J13" s="201"/>
      <c r="K13" s="92"/>
      <c r="L13" s="201"/>
      <c r="M13" s="92"/>
      <c r="N13" s="201"/>
      <c r="O13" s="92"/>
      <c r="P13" s="49"/>
      <c r="Q13" s="222"/>
      <c r="R13" s="286" t="s">
        <v>142</v>
      </c>
      <c r="S13" s="245"/>
    </row>
    <row r="14" spans="1:19" ht="16.5" thickBot="1">
      <c r="A14" s="508" t="s">
        <v>196</v>
      </c>
      <c r="B14" s="509" t="s">
        <v>1</v>
      </c>
      <c r="C14" s="509" t="s">
        <v>179</v>
      </c>
      <c r="D14" s="521"/>
      <c r="E14" s="521"/>
      <c r="F14" s="512" t="s">
        <v>91</v>
      </c>
      <c r="G14" s="522"/>
      <c r="H14" s="514"/>
      <c r="I14" s="514"/>
      <c r="J14" s="514"/>
      <c r="K14" s="515" t="s">
        <v>118</v>
      </c>
      <c r="L14" s="515"/>
      <c r="M14" s="523"/>
      <c r="N14" s="515"/>
      <c r="O14" s="515"/>
      <c r="P14" s="515"/>
      <c r="Q14" s="516"/>
      <c r="R14" s="517">
        <v>9</v>
      </c>
      <c r="S14" s="520"/>
    </row>
    <row r="15" spans="1:19" ht="12.75">
      <c r="A15" s="563"/>
      <c r="B15" s="7"/>
      <c r="C15" s="607"/>
      <c r="D15" s="71"/>
      <c r="E15" s="71"/>
      <c r="F15" s="171">
        <v>1.1</v>
      </c>
      <c r="G15" s="39" t="s">
        <v>160</v>
      </c>
      <c r="H15" s="4"/>
      <c r="I15" s="4" t="s">
        <v>149</v>
      </c>
      <c r="J15" s="4"/>
      <c r="K15" s="4"/>
      <c r="L15" s="4"/>
      <c r="M15" s="4"/>
      <c r="N15" s="4"/>
      <c r="O15" s="4"/>
      <c r="P15" s="4"/>
      <c r="Q15" s="91"/>
      <c r="R15" s="113" t="s">
        <v>173</v>
      </c>
      <c r="S15" s="319"/>
    </row>
    <row r="16" spans="1:19" ht="12.75">
      <c r="A16" s="564"/>
      <c r="B16" s="597"/>
      <c r="C16" s="591"/>
      <c r="D16" s="71" t="s">
        <v>11</v>
      </c>
      <c r="E16" s="71"/>
      <c r="F16" s="171">
        <v>1.2</v>
      </c>
      <c r="G16" s="39"/>
      <c r="H16" s="4"/>
      <c r="I16" s="4" t="s">
        <v>150</v>
      </c>
      <c r="J16" s="4"/>
      <c r="K16" s="4"/>
      <c r="L16" s="4"/>
      <c r="M16" s="4"/>
      <c r="N16" s="4"/>
      <c r="O16" s="4"/>
      <c r="P16" s="4"/>
      <c r="Q16" s="91"/>
      <c r="R16" s="347">
        <v>1</v>
      </c>
      <c r="S16" s="319"/>
    </row>
    <row r="17" spans="1:19" ht="12.75">
      <c r="A17" s="564"/>
      <c r="B17" s="597"/>
      <c r="C17" s="591"/>
      <c r="D17" s="71" t="s">
        <v>11</v>
      </c>
      <c r="E17" s="71"/>
      <c r="F17" s="171">
        <v>1.3</v>
      </c>
      <c r="G17" s="39"/>
      <c r="H17" s="4"/>
      <c r="I17" s="4" t="s">
        <v>151</v>
      </c>
      <c r="J17" s="4"/>
      <c r="K17" s="4"/>
      <c r="L17" s="4"/>
      <c r="M17" s="4"/>
      <c r="N17" s="4"/>
      <c r="O17" s="4"/>
      <c r="P17" s="4"/>
      <c r="Q17" s="91"/>
      <c r="R17" s="347">
        <v>1</v>
      </c>
      <c r="S17" s="183"/>
    </row>
    <row r="18" spans="1:19" ht="3" customHeight="1" thickBot="1">
      <c r="A18" s="565"/>
      <c r="B18" s="583"/>
      <c r="C18" s="587"/>
      <c r="D18" s="71"/>
      <c r="E18" s="71"/>
      <c r="F18" s="171"/>
      <c r="G18" s="39"/>
      <c r="H18" s="4"/>
      <c r="I18" s="4"/>
      <c r="J18" s="4"/>
      <c r="K18" s="4"/>
      <c r="L18" s="4"/>
      <c r="M18" s="4"/>
      <c r="N18" s="4"/>
      <c r="O18" s="4"/>
      <c r="P18" s="4"/>
      <c r="Q18" s="91"/>
      <c r="R18" s="347"/>
      <c r="S18" s="183"/>
    </row>
    <row r="19" spans="1:19" ht="12.75">
      <c r="A19" s="563"/>
      <c r="B19" s="7"/>
      <c r="C19" s="607"/>
      <c r="D19" s="73" t="s">
        <v>11</v>
      </c>
      <c r="E19" s="73"/>
      <c r="F19" s="113">
        <v>2.1</v>
      </c>
      <c r="G19" s="38" t="s">
        <v>161</v>
      </c>
      <c r="H19" s="38"/>
      <c r="I19" s="28" t="s">
        <v>166</v>
      </c>
      <c r="J19" s="28"/>
      <c r="K19" s="38"/>
      <c r="L19" s="38"/>
      <c r="M19" s="38"/>
      <c r="N19" s="38"/>
      <c r="O19" s="38"/>
      <c r="P19" s="38"/>
      <c r="Q19" s="30"/>
      <c r="R19" s="113" t="s">
        <v>173</v>
      </c>
      <c r="S19" s="189"/>
    </row>
    <row r="20" spans="1:19" ht="12.75">
      <c r="A20" s="564"/>
      <c r="B20" s="598"/>
      <c r="C20" s="593"/>
      <c r="D20" s="71"/>
      <c r="E20" s="71"/>
      <c r="F20" s="171">
        <v>2.2</v>
      </c>
      <c r="G20" s="39" t="s">
        <v>162</v>
      </c>
      <c r="H20" s="39"/>
      <c r="I20" s="29" t="s">
        <v>165</v>
      </c>
      <c r="J20" s="29"/>
      <c r="K20" s="39"/>
      <c r="L20" s="39"/>
      <c r="M20" s="39"/>
      <c r="N20" s="39"/>
      <c r="O20" s="39"/>
      <c r="P20" s="39"/>
      <c r="Q20" s="238"/>
      <c r="R20" s="171" t="s">
        <v>173</v>
      </c>
      <c r="S20" s="185"/>
    </row>
    <row r="21" spans="1:19" ht="12.75">
      <c r="A21" s="564"/>
      <c r="B21" s="606"/>
      <c r="C21" s="608"/>
      <c r="D21" s="71"/>
      <c r="E21" s="71"/>
      <c r="F21" s="171">
        <v>2.3</v>
      </c>
      <c r="G21" s="194"/>
      <c r="H21" s="39"/>
      <c r="I21" s="29" t="s">
        <v>167</v>
      </c>
      <c r="J21" s="29"/>
      <c r="K21" s="39"/>
      <c r="L21" s="39"/>
      <c r="M21" s="39"/>
      <c r="N21" s="39"/>
      <c r="O21" s="39"/>
      <c r="P21" s="39"/>
      <c r="Q21" s="238"/>
      <c r="R21" s="171" t="s">
        <v>173</v>
      </c>
      <c r="S21" s="185"/>
    </row>
    <row r="22" spans="1:19" ht="12.75">
      <c r="A22" s="564"/>
      <c r="B22" s="600"/>
      <c r="C22" s="591"/>
      <c r="D22" s="76"/>
      <c r="E22" s="71"/>
      <c r="F22" s="171">
        <v>2.4</v>
      </c>
      <c r="G22" s="194"/>
      <c r="H22" s="39"/>
      <c r="I22" s="29" t="s">
        <v>168</v>
      </c>
      <c r="J22" s="29"/>
      <c r="K22" s="39"/>
      <c r="L22" s="39"/>
      <c r="M22" s="39"/>
      <c r="N22" s="39"/>
      <c r="O22" s="39"/>
      <c r="P22" s="39"/>
      <c r="Q22" s="238"/>
      <c r="R22" s="97">
        <v>3</v>
      </c>
      <c r="S22" s="246"/>
    </row>
    <row r="23" spans="1:19" ht="3" customHeight="1" thickBot="1">
      <c r="A23" s="566"/>
      <c r="B23" s="583"/>
      <c r="C23" s="592"/>
      <c r="D23" s="74"/>
      <c r="E23" s="74"/>
      <c r="F23" s="172"/>
      <c r="G23" s="41"/>
      <c r="H23" s="50"/>
      <c r="I23" s="34"/>
      <c r="J23" s="34"/>
      <c r="K23" s="50"/>
      <c r="L23" s="50"/>
      <c r="M23" s="50"/>
      <c r="N23" s="50"/>
      <c r="O23" s="50"/>
      <c r="P23" s="50"/>
      <c r="Q23" s="90"/>
      <c r="R23" s="98"/>
      <c r="S23" s="191"/>
    </row>
    <row r="24" spans="1:19" ht="12.75">
      <c r="A24" s="564"/>
      <c r="B24" s="597"/>
      <c r="C24" s="591"/>
      <c r="D24" s="71" t="s">
        <v>11</v>
      </c>
      <c r="E24" s="71"/>
      <c r="F24" s="171">
        <v>3.1</v>
      </c>
      <c r="G24" s="39" t="s">
        <v>117</v>
      </c>
      <c r="H24" s="4"/>
      <c r="I24" s="4" t="s">
        <v>4</v>
      </c>
      <c r="J24" s="4"/>
      <c r="K24" s="4"/>
      <c r="L24" s="4"/>
      <c r="M24" s="4"/>
      <c r="N24" s="4"/>
      <c r="O24" s="4"/>
      <c r="P24" s="4"/>
      <c r="Q24" s="91"/>
      <c r="R24" s="91">
        <v>1</v>
      </c>
      <c r="S24" s="183"/>
    </row>
    <row r="25" spans="1:19" ht="12.75">
      <c r="A25" s="564"/>
      <c r="B25" s="597"/>
      <c r="C25" s="591"/>
      <c r="D25" s="71" t="s">
        <v>11</v>
      </c>
      <c r="E25" s="71"/>
      <c r="F25" s="171">
        <v>3.2</v>
      </c>
      <c r="G25" s="39"/>
      <c r="H25" s="4"/>
      <c r="I25" s="4" t="s">
        <v>4</v>
      </c>
      <c r="J25" s="4"/>
      <c r="K25" s="4"/>
      <c r="L25" s="4"/>
      <c r="M25" s="4"/>
      <c r="N25" s="4"/>
      <c r="O25" s="4"/>
      <c r="P25" s="4"/>
      <c r="Q25" s="91"/>
      <c r="R25" s="91">
        <v>1</v>
      </c>
      <c r="S25" s="183"/>
    </row>
    <row r="26" spans="1:19" ht="12.75">
      <c r="A26" s="564"/>
      <c r="B26" s="597"/>
      <c r="C26" s="591"/>
      <c r="D26" s="71" t="s">
        <v>11</v>
      </c>
      <c r="E26" s="71"/>
      <c r="F26" s="171">
        <v>3.3</v>
      </c>
      <c r="G26" s="15"/>
      <c r="H26" s="4"/>
      <c r="I26" s="4" t="s">
        <v>4</v>
      </c>
      <c r="J26" s="4"/>
      <c r="K26" s="4"/>
      <c r="L26" s="4"/>
      <c r="M26" s="4"/>
      <c r="N26" s="4"/>
      <c r="O26" s="4"/>
      <c r="P26" s="4"/>
      <c r="Q26" s="91"/>
      <c r="R26" s="91">
        <v>1</v>
      </c>
      <c r="S26" s="183"/>
    </row>
    <row r="27" spans="1:19" ht="13.5" thickBot="1">
      <c r="A27" s="564"/>
      <c r="B27" s="597"/>
      <c r="C27" s="591"/>
      <c r="D27" s="71" t="s">
        <v>11</v>
      </c>
      <c r="E27" s="71"/>
      <c r="F27" s="171">
        <v>3.4</v>
      </c>
      <c r="G27" s="127"/>
      <c r="H27" s="4"/>
      <c r="I27" s="4" t="s">
        <v>4</v>
      </c>
      <c r="J27" s="4"/>
      <c r="K27" s="4"/>
      <c r="L27" s="4"/>
      <c r="M27" s="4"/>
      <c r="N27" s="4"/>
      <c r="O27" s="4"/>
      <c r="P27" s="4"/>
      <c r="Q27" s="91"/>
      <c r="R27" s="91">
        <v>1</v>
      </c>
      <c r="S27" s="183"/>
    </row>
    <row r="28" spans="1:19" s="170" customFormat="1" ht="19.5" customHeight="1" thickBot="1" thickTop="1">
      <c r="A28" s="672">
        <f>SUM(A16,A17,A22,A24,A25,A26,A27)</f>
        <v>0</v>
      </c>
      <c r="B28" s="673"/>
      <c r="C28" s="674"/>
      <c r="D28" s="75"/>
      <c r="E28" s="75"/>
      <c r="F28" s="95" t="s">
        <v>2</v>
      </c>
      <c r="G28" s="17"/>
      <c r="H28" s="17"/>
      <c r="I28" s="17"/>
      <c r="J28" s="17"/>
      <c r="K28" s="17"/>
      <c r="L28" s="17"/>
      <c r="M28" s="17"/>
      <c r="N28" s="17"/>
      <c r="O28" s="17"/>
      <c r="P28" s="17"/>
      <c r="Q28" s="95"/>
      <c r="R28" s="95"/>
      <c r="S28" s="184"/>
    </row>
    <row r="29" spans="1:19" ht="15.75" customHeight="1" thickBot="1">
      <c r="A29" s="508" t="s">
        <v>196</v>
      </c>
      <c r="B29" s="509" t="s">
        <v>1</v>
      </c>
      <c r="C29" s="509" t="s">
        <v>179</v>
      </c>
      <c r="D29" s="513"/>
      <c r="E29" s="513"/>
      <c r="F29" s="512" t="s">
        <v>86</v>
      </c>
      <c r="G29" s="513"/>
      <c r="H29" s="515"/>
      <c r="I29" s="515"/>
      <c r="J29" s="515"/>
      <c r="K29" s="515" t="s">
        <v>122</v>
      </c>
      <c r="L29" s="515"/>
      <c r="M29" s="515"/>
      <c r="N29" s="515"/>
      <c r="O29" s="515"/>
      <c r="P29" s="516" t="s">
        <v>6</v>
      </c>
      <c r="Q29" s="516"/>
      <c r="R29" s="517">
        <v>10</v>
      </c>
      <c r="S29" s="520"/>
    </row>
    <row r="30" spans="1:19" ht="12.75">
      <c r="A30" s="563"/>
      <c r="B30" s="574"/>
      <c r="C30" s="594"/>
      <c r="D30" s="71"/>
      <c r="E30" s="71"/>
      <c r="F30" s="171">
        <v>1</v>
      </c>
      <c r="G30" s="16" t="s">
        <v>12</v>
      </c>
      <c r="H30" s="87"/>
      <c r="I30" s="87"/>
      <c r="J30" s="87"/>
      <c r="K30" s="87"/>
      <c r="L30" s="87"/>
      <c r="M30" s="87"/>
      <c r="N30" s="87"/>
      <c r="O30" s="87"/>
      <c r="P30" s="5" t="s">
        <v>74</v>
      </c>
      <c r="Q30" s="88"/>
      <c r="R30" s="97">
        <v>10</v>
      </c>
      <c r="S30" s="185"/>
    </row>
    <row r="31" spans="1:19" ht="3" customHeight="1" thickBot="1">
      <c r="A31" s="500"/>
      <c r="B31" s="603"/>
      <c r="C31" s="609"/>
      <c r="D31" s="72"/>
      <c r="E31" s="72"/>
      <c r="F31" s="172"/>
      <c r="G31" s="46"/>
      <c r="H31" s="25"/>
      <c r="I31" s="25"/>
      <c r="J31" s="25"/>
      <c r="K31" s="25"/>
      <c r="L31" s="25"/>
      <c r="M31" s="25"/>
      <c r="N31" s="25"/>
      <c r="O31" s="25"/>
      <c r="P31" s="25"/>
      <c r="Q31" s="89"/>
      <c r="R31" s="90"/>
      <c r="S31" s="247"/>
    </row>
    <row r="32" spans="1:19" ht="12.75" customHeight="1">
      <c r="A32" s="563"/>
      <c r="B32" s="574"/>
      <c r="C32" s="594"/>
      <c r="D32" s="71" t="s">
        <v>11</v>
      </c>
      <c r="E32" s="71"/>
      <c r="F32" s="113">
        <v>2</v>
      </c>
      <c r="G32" s="11" t="s">
        <v>35</v>
      </c>
      <c r="H32" s="127"/>
      <c r="I32" s="22" t="s">
        <v>13</v>
      </c>
      <c r="J32" s="22"/>
      <c r="K32" s="11"/>
      <c r="L32" s="11"/>
      <c r="M32" s="11"/>
      <c r="N32" s="11"/>
      <c r="O32" s="11"/>
      <c r="P32" s="56" t="s">
        <v>7</v>
      </c>
      <c r="Q32" s="56"/>
      <c r="R32" s="91">
        <v>2</v>
      </c>
      <c r="S32" s="248"/>
    </row>
    <row r="33" spans="1:19" ht="3" customHeight="1" thickBot="1">
      <c r="A33" s="498"/>
      <c r="B33" s="583"/>
      <c r="C33" s="610"/>
      <c r="D33" s="71"/>
      <c r="E33" s="71"/>
      <c r="F33" s="171"/>
      <c r="G33" s="15"/>
      <c r="H33" s="16"/>
      <c r="I33" s="16"/>
      <c r="J33" s="16"/>
      <c r="K33" s="16"/>
      <c r="L33" s="16"/>
      <c r="M33" s="16"/>
      <c r="N33" s="16"/>
      <c r="O33" s="16"/>
      <c r="P33" s="16"/>
      <c r="Q33" s="5"/>
      <c r="R33" s="96"/>
      <c r="S33" s="248"/>
    </row>
    <row r="34" spans="1:19" ht="12.75" customHeight="1">
      <c r="A34" s="563"/>
      <c r="B34" s="574"/>
      <c r="C34" s="594"/>
      <c r="D34" s="73"/>
      <c r="E34" s="73"/>
      <c r="F34" s="113">
        <v>3.1</v>
      </c>
      <c r="G34" s="278" t="s">
        <v>132</v>
      </c>
      <c r="H34" s="24"/>
      <c r="I34" s="114" t="s">
        <v>133</v>
      </c>
      <c r="J34" s="24"/>
      <c r="K34" s="24"/>
      <c r="L34" s="24"/>
      <c r="M34" s="24"/>
      <c r="N34" s="24"/>
      <c r="O34" s="24"/>
      <c r="P34" s="7" t="s">
        <v>7</v>
      </c>
      <c r="Q34" s="7"/>
      <c r="R34" s="101">
        <v>1</v>
      </c>
      <c r="S34" s="279"/>
    </row>
    <row r="35" spans="1:19" ht="12.75">
      <c r="A35" s="564"/>
      <c r="B35" s="600"/>
      <c r="C35" s="591"/>
      <c r="D35" s="71"/>
      <c r="E35" s="71"/>
      <c r="F35" s="171">
        <v>3.2</v>
      </c>
      <c r="G35" s="9"/>
      <c r="H35" s="188" t="s">
        <v>116</v>
      </c>
      <c r="I35" s="115" t="s">
        <v>14</v>
      </c>
      <c r="J35" s="115"/>
      <c r="K35" s="10"/>
      <c r="L35" s="10"/>
      <c r="M35" s="10"/>
      <c r="N35" s="10"/>
      <c r="O35" s="10"/>
      <c r="P35" s="55" t="s">
        <v>7</v>
      </c>
      <c r="Q35" s="55"/>
      <c r="R35" s="91">
        <v>2</v>
      </c>
      <c r="S35" s="183"/>
    </row>
    <row r="36" spans="1:19" ht="12.75">
      <c r="A36" s="564"/>
      <c r="B36" s="600"/>
      <c r="C36" s="591"/>
      <c r="D36" s="71"/>
      <c r="E36" s="71"/>
      <c r="F36" s="171">
        <v>3.3</v>
      </c>
      <c r="G36" s="9"/>
      <c r="H36" s="188"/>
      <c r="I36" s="115" t="s">
        <v>135</v>
      </c>
      <c r="J36" s="115"/>
      <c r="K36" s="10"/>
      <c r="L36" s="10"/>
      <c r="M36" s="10"/>
      <c r="N36" s="10"/>
      <c r="O36" s="10"/>
      <c r="P36" s="55" t="s">
        <v>7</v>
      </c>
      <c r="Q36" s="55"/>
      <c r="R36" s="91">
        <v>1</v>
      </c>
      <c r="S36" s="183"/>
    </row>
    <row r="37" spans="1:19" ht="3" customHeight="1" thickBot="1">
      <c r="A37" s="498"/>
      <c r="B37" s="583"/>
      <c r="C37" s="610"/>
      <c r="D37" s="71"/>
      <c r="E37" s="71"/>
      <c r="F37" s="171"/>
      <c r="G37" s="15"/>
      <c r="H37" s="16"/>
      <c r="I37" s="16"/>
      <c r="J37" s="16"/>
      <c r="K37" s="16"/>
      <c r="L37" s="16"/>
      <c r="M37" s="16"/>
      <c r="N37" s="16"/>
      <c r="O37" s="16"/>
      <c r="P37" s="16"/>
      <c r="Q37" s="5"/>
      <c r="R37" s="96"/>
      <c r="S37" s="248"/>
    </row>
    <row r="38" spans="1:19" ht="12.75">
      <c r="A38" s="563"/>
      <c r="B38" s="574"/>
      <c r="C38" s="594"/>
      <c r="D38" s="73"/>
      <c r="E38" s="73"/>
      <c r="F38" s="113">
        <v>4</v>
      </c>
      <c r="G38" s="8" t="s">
        <v>36</v>
      </c>
      <c r="H38" s="8"/>
      <c r="I38" s="114" t="s">
        <v>137</v>
      </c>
      <c r="J38" s="114"/>
      <c r="K38" s="8"/>
      <c r="L38" s="8"/>
      <c r="M38" s="8"/>
      <c r="N38" s="8"/>
      <c r="O38" s="8"/>
      <c r="P38" s="57" t="s">
        <v>7</v>
      </c>
      <c r="Q38" s="57"/>
      <c r="R38" s="93">
        <v>1</v>
      </c>
      <c r="S38" s="187"/>
    </row>
    <row r="39" spans="1:19" ht="3" customHeight="1" thickBot="1">
      <c r="A39" s="497"/>
      <c r="B39" s="583"/>
      <c r="C39" s="611"/>
      <c r="D39" s="72"/>
      <c r="E39" s="72"/>
      <c r="F39" s="172"/>
      <c r="G39" s="48"/>
      <c r="H39" s="14"/>
      <c r="I39" s="14"/>
      <c r="J39" s="14"/>
      <c r="K39" s="14"/>
      <c r="L39" s="14"/>
      <c r="M39" s="14"/>
      <c r="N39" s="14"/>
      <c r="O39" s="14"/>
      <c r="P39" s="63"/>
      <c r="Q39" s="63"/>
      <c r="R39" s="92"/>
      <c r="S39" s="186"/>
    </row>
    <row r="40" spans="1:19" ht="12.75">
      <c r="A40" s="563"/>
      <c r="B40" s="574"/>
      <c r="C40" s="594"/>
      <c r="D40" s="73"/>
      <c r="E40" s="73"/>
      <c r="F40" s="113">
        <v>5.1</v>
      </c>
      <c r="G40" s="8" t="s">
        <v>37</v>
      </c>
      <c r="H40" s="127"/>
      <c r="I40" s="123" t="s">
        <v>197</v>
      </c>
      <c r="J40" s="123"/>
      <c r="K40" s="8"/>
      <c r="L40" s="8"/>
      <c r="M40" s="8"/>
      <c r="N40" s="8"/>
      <c r="O40" s="8"/>
      <c r="P40" s="57" t="s">
        <v>7</v>
      </c>
      <c r="Q40" s="57"/>
      <c r="R40" s="93">
        <v>1</v>
      </c>
      <c r="S40" s="187"/>
    </row>
    <row r="41" spans="1:19" ht="12.75">
      <c r="A41" s="567"/>
      <c r="B41" s="581"/>
      <c r="C41" s="585"/>
      <c r="D41" s="71"/>
      <c r="E41" s="71"/>
      <c r="F41" s="171">
        <v>5.2</v>
      </c>
      <c r="G41" s="10" t="s">
        <v>140</v>
      </c>
      <c r="H41" s="188" t="s">
        <v>116</v>
      </c>
      <c r="I41" s="122" t="s">
        <v>198</v>
      </c>
      <c r="J41" s="122"/>
      <c r="K41" s="10"/>
      <c r="L41" s="10"/>
      <c r="M41" s="10"/>
      <c r="N41" s="10"/>
      <c r="O41" s="10"/>
      <c r="P41" s="55" t="s">
        <v>7</v>
      </c>
      <c r="Q41" s="55"/>
      <c r="R41" s="91">
        <v>2</v>
      </c>
      <c r="S41" s="183"/>
    </row>
    <row r="42" spans="1:19" ht="12.75">
      <c r="A42" s="567"/>
      <c r="B42" s="581"/>
      <c r="C42" s="585"/>
      <c r="D42" s="71"/>
      <c r="E42" s="71"/>
      <c r="F42" s="171">
        <v>5.3</v>
      </c>
      <c r="G42" s="9"/>
      <c r="H42" s="188" t="s">
        <v>127</v>
      </c>
      <c r="I42" s="122" t="s">
        <v>199</v>
      </c>
      <c r="J42" s="122"/>
      <c r="K42" s="10"/>
      <c r="L42" s="10"/>
      <c r="M42" s="10"/>
      <c r="N42" s="10"/>
      <c r="O42" s="10"/>
      <c r="P42" s="55" t="s">
        <v>7</v>
      </c>
      <c r="Q42" s="55"/>
      <c r="R42" s="91">
        <v>3</v>
      </c>
      <c r="S42" s="183"/>
    </row>
    <row r="43" spans="1:19" ht="3" customHeight="1" thickBot="1">
      <c r="A43" s="499"/>
      <c r="B43" s="604"/>
      <c r="C43" s="612"/>
      <c r="D43" s="71"/>
      <c r="E43" s="71"/>
      <c r="F43" s="171"/>
      <c r="G43" s="9"/>
      <c r="H43" s="188"/>
      <c r="I43" s="122"/>
      <c r="J43" s="122"/>
      <c r="K43" s="10"/>
      <c r="L43" s="10"/>
      <c r="M43" s="10"/>
      <c r="N43" s="10"/>
      <c r="O43" s="10"/>
      <c r="P43" s="55"/>
      <c r="Q43" s="55"/>
      <c r="R43" s="91"/>
      <c r="S43" s="183"/>
    </row>
    <row r="44" spans="1:19" ht="13.5" thickBot="1">
      <c r="A44" s="568"/>
      <c r="B44" s="605"/>
      <c r="C44" s="613"/>
      <c r="D44" s="228"/>
      <c r="E44" s="228"/>
      <c r="F44" s="178">
        <v>6</v>
      </c>
      <c r="G44" s="280" t="s">
        <v>138</v>
      </c>
      <c r="H44" s="229"/>
      <c r="I44" s="283" t="s">
        <v>200</v>
      </c>
      <c r="J44" s="230"/>
      <c r="K44" s="231"/>
      <c r="L44" s="231"/>
      <c r="M44" s="231"/>
      <c r="N44" s="231"/>
      <c r="O44" s="231"/>
      <c r="P44" s="232" t="s">
        <v>7</v>
      </c>
      <c r="Q44" s="232"/>
      <c r="R44" s="233">
        <v>1</v>
      </c>
      <c r="S44" s="249"/>
    </row>
    <row r="45" spans="1:19" s="170" customFormat="1" ht="19.5" customHeight="1" thickBot="1" thickTop="1">
      <c r="A45" s="672">
        <f>MAX(A30,SUM(A32,MAX(A34,A35),A36,A38,MAX(A40,A41,A42),A44))</f>
        <v>0</v>
      </c>
      <c r="B45" s="673"/>
      <c r="C45" s="674"/>
      <c r="D45" s="75"/>
      <c r="E45" s="75"/>
      <c r="F45" s="173" t="s">
        <v>2</v>
      </c>
      <c r="G45" s="17"/>
      <c r="H45" s="18"/>
      <c r="I45" s="18"/>
      <c r="J45" s="18"/>
      <c r="K45" s="18"/>
      <c r="L45" s="18"/>
      <c r="M45" s="18"/>
      <c r="N45" s="18"/>
      <c r="O45" s="18"/>
      <c r="P45" s="18"/>
      <c r="Q45" s="94"/>
      <c r="R45" s="95"/>
      <c r="S45" s="184"/>
    </row>
    <row r="46" spans="1:19" ht="16.5" thickBot="1">
      <c r="A46" s="508" t="s">
        <v>196</v>
      </c>
      <c r="B46" s="509" t="s">
        <v>1</v>
      </c>
      <c r="C46" s="509" t="s">
        <v>179</v>
      </c>
      <c r="D46" s="510"/>
      <c r="E46" s="510"/>
      <c r="F46" s="512" t="s">
        <v>87</v>
      </c>
      <c r="G46" s="513"/>
      <c r="H46" s="514"/>
      <c r="I46" s="515"/>
      <c r="J46" s="515"/>
      <c r="K46" s="515" t="s">
        <v>123</v>
      </c>
      <c r="L46" s="515"/>
      <c r="M46" s="515"/>
      <c r="N46" s="515"/>
      <c r="O46" s="515"/>
      <c r="P46" s="516" t="s">
        <v>6</v>
      </c>
      <c r="Q46" s="516"/>
      <c r="R46" s="517">
        <v>21</v>
      </c>
      <c r="S46" s="518"/>
    </row>
    <row r="47" spans="1:19" ht="12.75">
      <c r="A47" s="569"/>
      <c r="B47" s="5"/>
      <c r="C47" s="590"/>
      <c r="D47" s="71"/>
      <c r="E47" s="71"/>
      <c r="F47" s="171">
        <v>1.1</v>
      </c>
      <c r="G47" s="10" t="s">
        <v>66</v>
      </c>
      <c r="H47" s="10"/>
      <c r="I47" s="115" t="s">
        <v>43</v>
      </c>
      <c r="J47" s="115"/>
      <c r="K47" s="10"/>
      <c r="L47" s="10"/>
      <c r="M47" s="10"/>
      <c r="N47" s="10"/>
      <c r="O47" s="10"/>
      <c r="P47" s="10"/>
      <c r="Q47" s="106"/>
      <c r="R47" s="113" t="s">
        <v>173</v>
      </c>
      <c r="S47" s="183"/>
    </row>
    <row r="48" spans="1:19" ht="12.75">
      <c r="A48" s="564"/>
      <c r="B48" s="597"/>
      <c r="C48" s="591"/>
      <c r="D48" s="71"/>
      <c r="E48" s="71"/>
      <c r="F48" s="171">
        <v>1.2</v>
      </c>
      <c r="G48" s="10"/>
      <c r="H48" s="11"/>
      <c r="I48" s="22" t="s">
        <v>172</v>
      </c>
      <c r="J48" s="22"/>
      <c r="K48" s="11"/>
      <c r="L48" s="11"/>
      <c r="M48" s="11"/>
      <c r="N48" s="11"/>
      <c r="O48" s="11"/>
      <c r="P48" s="11"/>
      <c r="Q48" s="105"/>
      <c r="R48" s="347">
        <v>1</v>
      </c>
      <c r="S48" s="250"/>
    </row>
    <row r="49" spans="1:19" ht="3" customHeight="1" thickBot="1">
      <c r="A49" s="496"/>
      <c r="B49" s="90"/>
      <c r="C49" s="592"/>
      <c r="D49" s="72"/>
      <c r="E49" s="72"/>
      <c r="F49" s="172"/>
      <c r="G49" s="20"/>
      <c r="H49" s="14"/>
      <c r="I49" s="14"/>
      <c r="J49" s="14"/>
      <c r="K49" s="14"/>
      <c r="L49" s="14"/>
      <c r="M49" s="14"/>
      <c r="N49" s="14"/>
      <c r="O49" s="14"/>
      <c r="P49" s="14"/>
      <c r="Q49" s="107"/>
      <c r="R49" s="348"/>
      <c r="S49" s="186"/>
    </row>
    <row r="50" spans="1:19" ht="12.75">
      <c r="A50" s="570"/>
      <c r="B50" s="598"/>
      <c r="C50" s="593"/>
      <c r="D50" s="71" t="s">
        <v>11</v>
      </c>
      <c r="E50" s="71"/>
      <c r="F50" s="171">
        <v>2.1</v>
      </c>
      <c r="G50" s="10" t="s">
        <v>10</v>
      </c>
      <c r="H50" s="10"/>
      <c r="I50" s="22" t="s">
        <v>97</v>
      </c>
      <c r="J50" s="22"/>
      <c r="K50" s="10"/>
      <c r="L50" s="10"/>
      <c r="M50" s="10"/>
      <c r="N50" s="10"/>
      <c r="O50" s="10"/>
      <c r="P50" s="10"/>
      <c r="Q50" s="106"/>
      <c r="R50" s="113" t="s">
        <v>173</v>
      </c>
      <c r="S50" s="183"/>
    </row>
    <row r="51" spans="1:19" ht="12.75">
      <c r="A51" s="570"/>
      <c r="B51" s="597"/>
      <c r="C51" s="591"/>
      <c r="D51" s="71" t="s">
        <v>11</v>
      </c>
      <c r="E51" s="71"/>
      <c r="F51" s="171">
        <v>2.2</v>
      </c>
      <c r="G51" s="10"/>
      <c r="H51" s="10"/>
      <c r="I51" s="115" t="s">
        <v>9</v>
      </c>
      <c r="J51" s="115"/>
      <c r="K51" s="10"/>
      <c r="L51" s="10"/>
      <c r="M51" s="10"/>
      <c r="N51" s="10"/>
      <c r="O51" s="10"/>
      <c r="P51" s="10"/>
      <c r="Q51" s="106"/>
      <c r="R51" s="347">
        <v>2</v>
      </c>
      <c r="S51" s="251"/>
    </row>
    <row r="52" spans="1:19" ht="12.75">
      <c r="A52" s="564"/>
      <c r="B52" s="597"/>
      <c r="C52" s="591"/>
      <c r="D52" s="71" t="s">
        <v>11</v>
      </c>
      <c r="E52" s="71"/>
      <c r="F52" s="171">
        <v>2.3</v>
      </c>
      <c r="G52" s="9"/>
      <c r="H52" s="10"/>
      <c r="I52" s="115" t="s">
        <v>44</v>
      </c>
      <c r="J52" s="115"/>
      <c r="K52" s="10"/>
      <c r="L52" s="10"/>
      <c r="M52" s="10"/>
      <c r="N52" s="10"/>
      <c r="O52" s="10"/>
      <c r="P52" s="10"/>
      <c r="Q52" s="239"/>
      <c r="R52" s="91">
        <v>3</v>
      </c>
      <c r="S52" s="252"/>
    </row>
    <row r="53" spans="1:19" ht="12.75">
      <c r="A53" s="571"/>
      <c r="B53" s="597"/>
      <c r="C53" s="591"/>
      <c r="D53" s="71" t="s">
        <v>11</v>
      </c>
      <c r="E53" s="71"/>
      <c r="F53" s="171">
        <v>2.4</v>
      </c>
      <c r="G53" s="9"/>
      <c r="H53" s="10"/>
      <c r="I53" s="115" t="s">
        <v>148</v>
      </c>
      <c r="J53" s="115"/>
      <c r="K53" s="10"/>
      <c r="L53" s="10"/>
      <c r="M53" s="10"/>
      <c r="N53" s="10"/>
      <c r="O53" s="10"/>
      <c r="P53" s="10"/>
      <c r="Q53" s="239"/>
      <c r="R53" s="91">
        <v>2</v>
      </c>
      <c r="S53" s="252"/>
    </row>
    <row r="54" spans="1:19" ht="3" customHeight="1" thickBot="1">
      <c r="A54" s="496"/>
      <c r="B54" s="583"/>
      <c r="C54" s="587"/>
      <c r="D54" s="77"/>
      <c r="E54" s="77"/>
      <c r="F54" s="171"/>
      <c r="G54" s="9"/>
      <c r="H54" s="10"/>
      <c r="I54" s="10"/>
      <c r="J54" s="10"/>
      <c r="K54" s="10"/>
      <c r="L54" s="10"/>
      <c r="M54" s="10"/>
      <c r="N54" s="10"/>
      <c r="O54" s="10"/>
      <c r="P54" s="10"/>
      <c r="Q54" s="110"/>
      <c r="R54" s="91"/>
      <c r="S54" s="253"/>
    </row>
    <row r="55" spans="1:19" ht="12.75" customHeight="1">
      <c r="A55" s="563"/>
      <c r="B55" s="574"/>
      <c r="C55" s="594"/>
      <c r="D55" s="180" t="s">
        <v>11</v>
      </c>
      <c r="E55" s="81"/>
      <c r="F55" s="113">
        <v>3</v>
      </c>
      <c r="G55" s="8" t="s">
        <v>64</v>
      </c>
      <c r="H55" s="8"/>
      <c r="I55" s="114" t="s">
        <v>45</v>
      </c>
      <c r="J55" s="114"/>
      <c r="K55" s="8"/>
      <c r="L55" s="8"/>
      <c r="M55" s="8"/>
      <c r="N55" s="8"/>
      <c r="O55" s="8"/>
      <c r="P55" s="8"/>
      <c r="Q55" s="111"/>
      <c r="R55" s="93">
        <v>1</v>
      </c>
      <c r="S55" s="254"/>
    </row>
    <row r="56" spans="1:19" ht="3" customHeight="1" thickBot="1">
      <c r="A56" s="497"/>
      <c r="B56" s="90"/>
      <c r="C56" s="592"/>
      <c r="D56" s="74"/>
      <c r="E56" s="74"/>
      <c r="F56" s="172"/>
      <c r="G56" s="47"/>
      <c r="H56" s="14"/>
      <c r="I56" s="14"/>
      <c r="J56" s="14"/>
      <c r="K56" s="14"/>
      <c r="L56" s="14"/>
      <c r="M56" s="14"/>
      <c r="N56" s="14"/>
      <c r="O56" s="14"/>
      <c r="P56" s="14"/>
      <c r="Q56" s="112"/>
      <c r="R56" s="92"/>
      <c r="S56" s="353"/>
    </row>
    <row r="57" spans="1:19" ht="12.75">
      <c r="A57" s="567"/>
      <c r="B57" s="599"/>
      <c r="C57" s="585"/>
      <c r="D57" s="71" t="s">
        <v>11</v>
      </c>
      <c r="E57" s="71"/>
      <c r="F57" s="171">
        <v>4.1</v>
      </c>
      <c r="G57" s="344" t="s">
        <v>15</v>
      </c>
      <c r="H57" s="344"/>
      <c r="I57" s="345" t="s">
        <v>203</v>
      </c>
      <c r="J57" s="345"/>
      <c r="K57" s="344"/>
      <c r="L57" s="344"/>
      <c r="M57" s="344"/>
      <c r="N57" s="344"/>
      <c r="O57" s="344"/>
      <c r="P57" s="344"/>
      <c r="Q57" s="346"/>
      <c r="R57" s="347">
        <v>4</v>
      </c>
      <c r="S57" s="352"/>
    </row>
    <row r="58" spans="1:19" ht="12.75">
      <c r="A58" s="564"/>
      <c r="B58" s="600"/>
      <c r="C58" s="591"/>
      <c r="D58" s="71" t="s">
        <v>11</v>
      </c>
      <c r="E58" s="71"/>
      <c r="F58" s="171">
        <v>4.2</v>
      </c>
      <c r="G58" s="343"/>
      <c r="H58" s="344"/>
      <c r="I58" s="345" t="s">
        <v>460</v>
      </c>
      <c r="J58" s="345"/>
      <c r="K58" s="344"/>
      <c r="L58" s="344"/>
      <c r="M58" s="344"/>
      <c r="N58" s="344"/>
      <c r="O58" s="344"/>
      <c r="P58" s="344"/>
      <c r="Q58" s="346"/>
      <c r="R58" s="347">
        <v>2</v>
      </c>
      <c r="S58" s="252"/>
    </row>
    <row r="59" spans="1:19" ht="3" customHeight="1" thickBot="1">
      <c r="A59" s="496"/>
      <c r="B59" s="583"/>
      <c r="C59" s="587"/>
      <c r="D59" s="72"/>
      <c r="E59" s="71"/>
      <c r="F59" s="171"/>
      <c r="G59" s="48"/>
      <c r="H59" s="14"/>
      <c r="I59" s="45"/>
      <c r="J59" s="45"/>
      <c r="K59" s="14"/>
      <c r="L59" s="14"/>
      <c r="M59" s="14"/>
      <c r="N59" s="14"/>
      <c r="O59" s="14"/>
      <c r="P59" s="14"/>
      <c r="Q59" s="112"/>
      <c r="R59" s="92"/>
      <c r="S59" s="186"/>
    </row>
    <row r="60" spans="1:19" ht="12.75" customHeight="1" thickBot="1">
      <c r="A60" s="572"/>
      <c r="B60" s="601"/>
      <c r="C60" s="595"/>
      <c r="D60" s="73"/>
      <c r="E60" s="73"/>
      <c r="F60" s="113">
        <v>5</v>
      </c>
      <c r="G60" s="8" t="s">
        <v>76</v>
      </c>
      <c r="H60" s="12"/>
      <c r="I60" s="116" t="s">
        <v>46</v>
      </c>
      <c r="J60" s="116"/>
      <c r="K60" s="12"/>
      <c r="L60" s="12"/>
      <c r="M60" s="12"/>
      <c r="N60" s="12"/>
      <c r="O60" s="12"/>
      <c r="P60" s="12"/>
      <c r="Q60" s="108"/>
      <c r="R60" s="93">
        <v>2</v>
      </c>
      <c r="S60" s="187"/>
    </row>
    <row r="61" spans="1:19" ht="12" customHeight="1">
      <c r="A61" s="572"/>
      <c r="B61" s="601"/>
      <c r="C61" s="595"/>
      <c r="D61" s="73" t="s">
        <v>11</v>
      </c>
      <c r="E61" s="73"/>
      <c r="F61" s="113">
        <v>6.1</v>
      </c>
      <c r="G61" s="8" t="s">
        <v>75</v>
      </c>
      <c r="H61" s="12"/>
      <c r="I61" s="116" t="s">
        <v>464</v>
      </c>
      <c r="J61" s="116"/>
      <c r="K61" s="12"/>
      <c r="L61" s="12"/>
      <c r="M61" s="12"/>
      <c r="N61" s="12"/>
      <c r="O61" s="12"/>
      <c r="P61" s="62" t="s">
        <v>7</v>
      </c>
      <c r="Q61" s="62"/>
      <c r="R61" s="93">
        <v>2</v>
      </c>
      <c r="S61" s="187"/>
    </row>
    <row r="62" spans="1:19" ht="12.75">
      <c r="A62" s="571"/>
      <c r="B62" s="597"/>
      <c r="C62" s="591"/>
      <c r="D62" s="71" t="s">
        <v>11</v>
      </c>
      <c r="E62" s="71"/>
      <c r="F62" s="171">
        <v>6.1</v>
      </c>
      <c r="G62" s="13"/>
      <c r="H62" s="66" t="s">
        <v>127</v>
      </c>
      <c r="I62" s="22" t="s">
        <v>201</v>
      </c>
      <c r="J62" s="22"/>
      <c r="K62" s="11"/>
      <c r="L62" s="11"/>
      <c r="M62" s="11"/>
      <c r="N62" s="11"/>
      <c r="O62" s="11"/>
      <c r="P62" s="56" t="s">
        <v>7</v>
      </c>
      <c r="Q62" s="56"/>
      <c r="R62" s="91">
        <v>3</v>
      </c>
      <c r="S62" s="183"/>
    </row>
    <row r="63" spans="1:19" ht="13.5" thickBot="1">
      <c r="A63" s="573"/>
      <c r="B63" s="602"/>
      <c r="C63" s="596"/>
      <c r="D63" s="71" t="s">
        <v>11</v>
      </c>
      <c r="E63" s="71"/>
      <c r="F63" s="171">
        <v>6.3</v>
      </c>
      <c r="G63" s="188"/>
      <c r="H63" s="188" t="s">
        <v>116</v>
      </c>
      <c r="I63" s="22" t="s">
        <v>202</v>
      </c>
      <c r="J63" s="22"/>
      <c r="K63" s="11"/>
      <c r="L63" s="11"/>
      <c r="M63" s="11"/>
      <c r="N63" s="11"/>
      <c r="O63" s="11"/>
      <c r="P63" s="56" t="s">
        <v>7</v>
      </c>
      <c r="Q63" s="56"/>
      <c r="R63" s="91">
        <v>4</v>
      </c>
      <c r="S63" s="183"/>
    </row>
    <row r="64" spans="1:19" s="170" customFormat="1" ht="19.5" customHeight="1" thickBot="1" thickTop="1">
      <c r="A64" s="672">
        <f>SUM(A48,A51,A52,A53,A55,A57,A58,A60,MAX(A61,A62,A63))</f>
        <v>0</v>
      </c>
      <c r="B64" s="673"/>
      <c r="C64" s="674"/>
      <c r="D64" s="75"/>
      <c r="E64" s="75"/>
      <c r="F64" s="173" t="s">
        <v>2</v>
      </c>
      <c r="G64" s="17"/>
      <c r="H64" s="18"/>
      <c r="I64" s="18"/>
      <c r="J64" s="18"/>
      <c r="K64" s="18"/>
      <c r="L64" s="18"/>
      <c r="M64" s="18"/>
      <c r="N64" s="18"/>
      <c r="O64" s="18"/>
      <c r="P64" s="18"/>
      <c r="Q64" s="109"/>
      <c r="R64" s="95"/>
      <c r="S64" s="184"/>
    </row>
    <row r="65" spans="1:19" ht="16.5" thickBot="1">
      <c r="A65" s="508" t="s">
        <v>196</v>
      </c>
      <c r="B65" s="509" t="s">
        <v>1</v>
      </c>
      <c r="C65" s="509" t="s">
        <v>179</v>
      </c>
      <c r="D65" s="519"/>
      <c r="E65" s="519"/>
      <c r="F65" s="512" t="s">
        <v>88</v>
      </c>
      <c r="G65" s="513"/>
      <c r="H65" s="514"/>
      <c r="I65" s="515"/>
      <c r="J65" s="515"/>
      <c r="K65" s="515" t="s">
        <v>125</v>
      </c>
      <c r="L65" s="515"/>
      <c r="M65" s="515"/>
      <c r="N65" s="515"/>
      <c r="O65" s="515"/>
      <c r="P65" s="516" t="s">
        <v>6</v>
      </c>
      <c r="Q65" s="516"/>
      <c r="R65" s="517">
        <v>15</v>
      </c>
      <c r="S65" s="511"/>
    </row>
    <row r="66" spans="1:19" ht="12.75">
      <c r="A66" s="567"/>
      <c r="B66" s="581"/>
      <c r="C66" s="585"/>
      <c r="D66" s="71" t="s">
        <v>11</v>
      </c>
      <c r="E66" s="71"/>
      <c r="F66" s="113">
        <v>1.1</v>
      </c>
      <c r="G66" s="24" t="s">
        <v>67</v>
      </c>
      <c r="H66" s="39"/>
      <c r="I66" s="29" t="s">
        <v>47</v>
      </c>
      <c r="J66" s="29"/>
      <c r="K66" s="39"/>
      <c r="L66" s="39"/>
      <c r="M66" s="39"/>
      <c r="N66" s="39"/>
      <c r="O66" s="39"/>
      <c r="P66" s="39"/>
      <c r="Q66" s="227"/>
      <c r="R66" s="97">
        <v>4</v>
      </c>
      <c r="S66" s="255"/>
    </row>
    <row r="67" spans="1:19" ht="12.75">
      <c r="A67" s="569"/>
      <c r="B67" s="582"/>
      <c r="C67" s="586"/>
      <c r="D67" s="71" t="s">
        <v>11</v>
      </c>
      <c r="E67" s="71"/>
      <c r="F67" s="171">
        <v>1.2</v>
      </c>
      <c r="G67" s="40"/>
      <c r="H67" s="39"/>
      <c r="I67" s="29" t="s">
        <v>48</v>
      </c>
      <c r="J67" s="29"/>
      <c r="K67" s="39"/>
      <c r="L67" s="39"/>
      <c r="M67" s="39"/>
      <c r="N67" s="39"/>
      <c r="O67" s="39"/>
      <c r="P67" s="39"/>
      <c r="Q67" s="96"/>
      <c r="R67" s="97">
        <v>1</v>
      </c>
      <c r="S67" s="185"/>
    </row>
    <row r="68" spans="1:19" ht="3" customHeight="1" thickBot="1">
      <c r="A68" s="496"/>
      <c r="B68" s="583"/>
      <c r="C68" s="587"/>
      <c r="D68" s="71"/>
      <c r="E68" s="71"/>
      <c r="F68" s="171"/>
      <c r="G68" s="40"/>
      <c r="H68" s="39"/>
      <c r="I68" s="29"/>
      <c r="J68" s="29"/>
      <c r="K68" s="39"/>
      <c r="L68" s="39"/>
      <c r="M68" s="39"/>
      <c r="N68" s="39"/>
      <c r="O68" s="39"/>
      <c r="P68" s="39"/>
      <c r="Q68" s="96"/>
      <c r="R68" s="97"/>
      <c r="S68" s="185"/>
    </row>
    <row r="69" spans="1:19" ht="12.75" customHeight="1">
      <c r="A69" s="576"/>
      <c r="B69" s="578"/>
      <c r="C69" s="588"/>
      <c r="D69" s="180" t="s">
        <v>11</v>
      </c>
      <c r="E69" s="73"/>
      <c r="F69" s="113">
        <v>2.1</v>
      </c>
      <c r="G69" s="24" t="s">
        <v>16</v>
      </c>
      <c r="H69" s="38"/>
      <c r="I69" s="28" t="s">
        <v>49</v>
      </c>
      <c r="J69" s="28"/>
      <c r="K69" s="38"/>
      <c r="L69" s="38"/>
      <c r="M69" s="38"/>
      <c r="N69" s="38"/>
      <c r="O69" s="38"/>
      <c r="P69" s="38"/>
      <c r="Q69" s="277"/>
      <c r="R69" s="101">
        <v>3</v>
      </c>
      <c r="S69" s="276"/>
    </row>
    <row r="70" spans="1:19" ht="12.75">
      <c r="A70" s="579"/>
      <c r="B70" s="584"/>
      <c r="C70" s="589"/>
      <c r="D70" s="71"/>
      <c r="E70" s="71"/>
      <c r="F70" s="171">
        <v>2.2</v>
      </c>
      <c r="G70" s="13"/>
      <c r="H70" s="179"/>
      <c r="I70" s="29" t="s">
        <v>126</v>
      </c>
      <c r="J70" s="29"/>
      <c r="K70" s="39"/>
      <c r="L70" s="39"/>
      <c r="M70" s="39"/>
      <c r="N70" s="39"/>
      <c r="O70" s="39"/>
      <c r="P70" s="39"/>
      <c r="Q70" s="238"/>
      <c r="R70" s="91">
        <v>1</v>
      </c>
      <c r="S70" s="256"/>
    </row>
    <row r="71" spans="1:19" ht="12.75">
      <c r="A71" s="580"/>
      <c r="B71" s="584"/>
      <c r="C71" s="589"/>
      <c r="D71" s="71" t="s">
        <v>11</v>
      </c>
      <c r="E71" s="71"/>
      <c r="F71" s="171">
        <v>2.3</v>
      </c>
      <c r="G71" s="13"/>
      <c r="H71" s="179" t="s">
        <v>116</v>
      </c>
      <c r="I71" s="29" t="s">
        <v>98</v>
      </c>
      <c r="J71" s="29"/>
      <c r="K71" s="39"/>
      <c r="L71" s="39"/>
      <c r="M71" s="39"/>
      <c r="N71" s="39"/>
      <c r="O71" s="39"/>
      <c r="P71" s="39" t="s">
        <v>180</v>
      </c>
      <c r="Q71" s="238"/>
      <c r="R71" s="91">
        <v>4</v>
      </c>
      <c r="S71" s="256"/>
    </row>
    <row r="72" spans="1:19" ht="3" customHeight="1" thickBot="1">
      <c r="A72" s="496"/>
      <c r="B72" s="583"/>
      <c r="C72" s="587"/>
      <c r="D72" s="72"/>
      <c r="E72" s="72"/>
      <c r="F72" s="172"/>
      <c r="G72" s="47"/>
      <c r="H72" s="14"/>
      <c r="I72" s="45"/>
      <c r="J72" s="45"/>
      <c r="K72" s="14"/>
      <c r="L72" s="14"/>
      <c r="M72" s="14"/>
      <c r="N72" s="14"/>
      <c r="O72" s="14"/>
      <c r="P72" s="14"/>
      <c r="Q72" s="63"/>
      <c r="R72" s="92"/>
      <c r="S72" s="186"/>
    </row>
    <row r="73" spans="1:19" ht="12.75">
      <c r="A73" s="576"/>
      <c r="B73" s="578"/>
      <c r="C73" s="588"/>
      <c r="D73" s="73"/>
      <c r="E73" s="73"/>
      <c r="F73" s="113">
        <v>3.1</v>
      </c>
      <c r="G73" s="24" t="s">
        <v>38</v>
      </c>
      <c r="H73" s="24"/>
      <c r="I73" s="4" t="s">
        <v>50</v>
      </c>
      <c r="J73" s="4"/>
      <c r="K73" s="24"/>
      <c r="L73" s="24"/>
      <c r="M73" s="24"/>
      <c r="N73" s="24"/>
      <c r="O73" s="24"/>
      <c r="P73" s="24"/>
      <c r="Q73" s="7"/>
      <c r="R73" s="93">
        <v>3</v>
      </c>
      <c r="S73" s="257"/>
    </row>
    <row r="74" spans="1:19" ht="13.5" thickBot="1">
      <c r="A74" s="577"/>
      <c r="B74" s="584"/>
      <c r="C74" s="589"/>
      <c r="D74" s="71"/>
      <c r="E74" s="71"/>
      <c r="F74" s="171">
        <v>3.2</v>
      </c>
      <c r="G74" s="70"/>
      <c r="H74" s="242" t="s">
        <v>128</v>
      </c>
      <c r="I74" s="4" t="s">
        <v>51</v>
      </c>
      <c r="J74" s="4"/>
      <c r="K74" s="16"/>
      <c r="L74" s="16"/>
      <c r="M74" s="16"/>
      <c r="N74" s="16"/>
      <c r="O74" s="16"/>
      <c r="P74" s="16" t="s">
        <v>181</v>
      </c>
      <c r="Q74" s="5"/>
      <c r="R74" s="91">
        <v>6</v>
      </c>
      <c r="S74" s="258"/>
    </row>
    <row r="75" spans="1:19" s="170" customFormat="1" ht="19.5" customHeight="1" thickBot="1" thickTop="1">
      <c r="A75" s="672">
        <f>SUM(A66,A67,A73,A74,MAX(A70+A69,A71))</f>
        <v>0</v>
      </c>
      <c r="B75" s="673"/>
      <c r="C75" s="674"/>
      <c r="D75" s="75"/>
      <c r="E75" s="75"/>
      <c r="F75" s="173" t="s">
        <v>2</v>
      </c>
      <c r="G75" s="26"/>
      <c r="H75" s="17"/>
      <c r="I75" s="17"/>
      <c r="J75" s="17"/>
      <c r="K75" s="17"/>
      <c r="L75" s="17"/>
      <c r="M75" s="17"/>
      <c r="N75" s="17"/>
      <c r="O75" s="17"/>
      <c r="P75" s="17"/>
      <c r="Q75" s="95"/>
      <c r="R75" s="95"/>
      <c r="S75" s="184"/>
    </row>
    <row r="76" spans="1:19" s="170" customFormat="1" ht="12.75" customHeight="1">
      <c r="A76" s="93"/>
      <c r="B76" s="93"/>
      <c r="C76" s="93"/>
      <c r="D76" s="73"/>
      <c r="E76" s="73"/>
      <c r="F76" s="312"/>
      <c r="G76" s="24"/>
      <c r="H76" s="313"/>
      <c r="I76" s="313"/>
      <c r="J76" s="313"/>
      <c r="K76" s="313"/>
      <c r="L76" s="313"/>
      <c r="M76" s="313"/>
      <c r="N76" s="313"/>
      <c r="O76" s="313"/>
      <c r="P76" s="313"/>
      <c r="Q76" s="93"/>
      <c r="R76" s="93"/>
      <c r="S76" s="93"/>
    </row>
    <row r="77" spans="1:19" s="170" customFormat="1" ht="12.75" customHeight="1">
      <c r="A77" s="91"/>
      <c r="B77" s="91"/>
      <c r="C77" s="91"/>
      <c r="D77" s="71"/>
      <c r="E77" s="71"/>
      <c r="F77" s="314"/>
      <c r="G77" s="16"/>
      <c r="H77" s="4"/>
      <c r="I77" s="4"/>
      <c r="J77" s="4"/>
      <c r="K77" s="4"/>
      <c r="L77" s="4"/>
      <c r="M77" s="4"/>
      <c r="N77" s="4"/>
      <c r="O77" s="4"/>
      <c r="P77" s="4"/>
      <c r="Q77" s="91"/>
      <c r="R77" s="91"/>
      <c r="S77" s="91"/>
    </row>
    <row r="78" spans="1:19" s="170" customFormat="1" ht="12.75" customHeight="1">
      <c r="A78" s="91"/>
      <c r="B78" s="91"/>
      <c r="C78" s="91"/>
      <c r="D78" s="71"/>
      <c r="E78" s="71"/>
      <c r="F78" s="314"/>
      <c r="G78" s="16"/>
      <c r="H78" s="4"/>
      <c r="I78" s="4"/>
      <c r="J78" s="4"/>
      <c r="K78" s="4"/>
      <c r="L78" s="4"/>
      <c r="M78" s="4"/>
      <c r="N78" s="4"/>
      <c r="O78" s="4"/>
      <c r="P78" s="4"/>
      <c r="Q78" s="91"/>
      <c r="R78" s="91"/>
      <c r="S78" s="91"/>
    </row>
    <row r="79" spans="1:19" s="170" customFormat="1" ht="12.75" customHeight="1">
      <c r="A79" s="91"/>
      <c r="B79" s="91"/>
      <c r="C79" s="91"/>
      <c r="D79" s="71"/>
      <c r="E79" s="71"/>
      <c r="F79" s="314"/>
      <c r="G79" s="16"/>
      <c r="H79" s="318"/>
      <c r="I79" s="318"/>
      <c r="J79" s="318"/>
      <c r="K79" s="318"/>
      <c r="L79" s="318"/>
      <c r="M79" s="318"/>
      <c r="N79" s="318"/>
      <c r="O79" s="318"/>
      <c r="P79" s="318"/>
      <c r="Q79" s="318"/>
      <c r="R79" s="318"/>
      <c r="S79" s="318"/>
    </row>
    <row r="80" spans="1:19" s="170" customFormat="1" ht="12.75" customHeight="1">
      <c r="A80" s="91"/>
      <c r="B80" s="91"/>
      <c r="C80" s="91"/>
      <c r="D80" s="71"/>
      <c r="E80" s="71"/>
      <c r="F80" s="314"/>
      <c r="G80" s="16"/>
      <c r="H80" s="318"/>
      <c r="I80" s="318"/>
      <c r="J80" s="318"/>
      <c r="K80" s="318"/>
      <c r="L80" s="318"/>
      <c r="M80" s="318"/>
      <c r="N80" s="318"/>
      <c r="O80" s="318"/>
      <c r="P80" s="318"/>
      <c r="Q80" s="318"/>
      <c r="R80" s="318"/>
      <c r="S80" s="318"/>
    </row>
    <row r="81" spans="2:19" s="170" customFormat="1" ht="27" customHeight="1">
      <c r="B81" s="320"/>
      <c r="C81" s="320"/>
      <c r="D81" s="320"/>
      <c r="E81" s="320"/>
      <c r="F81" s="320"/>
      <c r="G81" s="321"/>
      <c r="H81" s="676" t="s">
        <v>190</v>
      </c>
      <c r="I81" s="676"/>
      <c r="J81" s="676"/>
      <c r="K81" s="676"/>
      <c r="L81" s="676"/>
      <c r="M81" s="676"/>
      <c r="N81" s="676"/>
      <c r="O81" s="676"/>
      <c r="P81" s="676"/>
      <c r="Q81" s="676"/>
      <c r="R81" s="676"/>
      <c r="S81" s="676"/>
    </row>
    <row r="82" spans="2:19" s="170" customFormat="1" ht="27" customHeight="1" thickBot="1">
      <c r="B82" s="320"/>
      <c r="C82" s="320"/>
      <c r="D82" s="320"/>
      <c r="E82" s="320"/>
      <c r="F82" s="320"/>
      <c r="G82" s="321"/>
      <c r="H82" s="349"/>
      <c r="I82" s="349"/>
      <c r="J82" s="349"/>
      <c r="K82" s="349"/>
      <c r="L82" s="349"/>
      <c r="M82" s="349"/>
      <c r="N82" s="349"/>
      <c r="O82" s="349"/>
      <c r="P82" s="349"/>
      <c r="Q82" s="349"/>
      <c r="R82" s="349"/>
      <c r="S82" s="349"/>
    </row>
    <row r="83" spans="1:19" s="170" customFormat="1" ht="12.75" customHeight="1">
      <c r="A83" s="318"/>
      <c r="B83" s="318"/>
      <c r="C83" s="318"/>
      <c r="D83" s="318"/>
      <c r="E83" s="318"/>
      <c r="F83" s="318"/>
      <c r="G83" s="318"/>
      <c r="H83" s="677" t="s">
        <v>343</v>
      </c>
      <c r="I83" s="677"/>
      <c r="J83" s="677"/>
      <c r="K83"/>
      <c r="L83" s="318"/>
      <c r="M83" s="677" t="s">
        <v>192</v>
      </c>
      <c r="N83" s="677"/>
      <c r="O83" s="691"/>
      <c r="P83" s="693">
        <f>Calcs!O1</f>
        <v>0</v>
      </c>
      <c r="Q83" s="318"/>
      <c r="R83" s="318"/>
      <c r="S83" s="318"/>
    </row>
    <row r="84" spans="1:19" s="170" customFormat="1" ht="12.75" customHeight="1" thickBot="1">
      <c r="A84" s="318"/>
      <c r="B84" s="318"/>
      <c r="C84" s="318"/>
      <c r="D84" s="318"/>
      <c r="E84" s="318"/>
      <c r="F84" s="318"/>
      <c r="G84" s="318"/>
      <c r="H84" s="678" t="s">
        <v>342</v>
      </c>
      <c r="I84" s="678"/>
      <c r="J84" s="678"/>
      <c r="K84" s="318"/>
      <c r="L84" s="318"/>
      <c r="M84" s="678"/>
      <c r="N84" s="678"/>
      <c r="O84" s="692"/>
      <c r="P84" s="694"/>
      <c r="Q84" s="318"/>
      <c r="R84" s="318"/>
      <c r="S84" s="318"/>
    </row>
    <row r="85" spans="1:19" ht="16.5" thickBot="1">
      <c r="A85" s="508" t="s">
        <v>196</v>
      </c>
      <c r="B85" s="509" t="s">
        <v>1</v>
      </c>
      <c r="C85" s="509" t="s">
        <v>179</v>
      </c>
      <c r="D85" s="519"/>
      <c r="E85" s="519"/>
      <c r="F85" s="512" t="s">
        <v>188</v>
      </c>
      <c r="G85" s="513"/>
      <c r="H85" s="514"/>
      <c r="I85" s="515"/>
      <c r="J85" s="515"/>
      <c r="K85" s="515" t="s">
        <v>187</v>
      </c>
      <c r="L85" s="515"/>
      <c r="M85" s="515"/>
      <c r="N85" s="515"/>
      <c r="O85" s="515"/>
      <c r="P85" s="516" t="s">
        <v>6</v>
      </c>
      <c r="Q85" s="516"/>
      <c r="R85" s="517">
        <v>38</v>
      </c>
      <c r="S85" s="520"/>
    </row>
    <row r="86" spans="1:19" ht="12.75">
      <c r="A86" s="563"/>
      <c r="B86" s="30"/>
      <c r="C86" s="277"/>
      <c r="D86" s="81"/>
      <c r="E86" s="77"/>
      <c r="F86" s="171">
        <v>1.1</v>
      </c>
      <c r="G86" s="12" t="s">
        <v>29</v>
      </c>
      <c r="H86" s="12"/>
      <c r="I86" s="116" t="s">
        <v>463</v>
      </c>
      <c r="J86" s="116"/>
      <c r="K86" s="12"/>
      <c r="L86" s="12"/>
      <c r="M86" s="12"/>
      <c r="N86" s="12"/>
      <c r="O86" s="12"/>
      <c r="P86" s="12"/>
      <c r="Q86" s="62"/>
      <c r="R86" s="340" t="s">
        <v>173</v>
      </c>
      <c r="S86" s="189"/>
    </row>
    <row r="87" spans="1:19" ht="12.75">
      <c r="A87" s="564"/>
      <c r="B87" s="597"/>
      <c r="C87" s="591"/>
      <c r="D87" s="77"/>
      <c r="E87" s="77"/>
      <c r="F87" s="171">
        <v>1.2</v>
      </c>
      <c r="G87" s="51"/>
      <c r="H87" s="11"/>
      <c r="I87" s="22" t="s">
        <v>462</v>
      </c>
      <c r="J87" s="22"/>
      <c r="K87" s="11"/>
      <c r="L87" s="11"/>
      <c r="M87" s="11"/>
      <c r="N87" s="11"/>
      <c r="O87" s="11"/>
      <c r="P87" s="56" t="s">
        <v>177</v>
      </c>
      <c r="Q87" s="56"/>
      <c r="R87" s="102">
        <v>34</v>
      </c>
      <c r="S87" s="263"/>
    </row>
    <row r="88" spans="1:19" ht="3" customHeight="1" thickBot="1">
      <c r="A88" s="499"/>
      <c r="B88" s="604"/>
      <c r="C88" s="612"/>
      <c r="D88" s="77"/>
      <c r="E88" s="77"/>
      <c r="F88" s="171"/>
      <c r="G88" s="51"/>
      <c r="H88" s="11"/>
      <c r="I88" s="22"/>
      <c r="J88" s="22"/>
      <c r="K88" s="11"/>
      <c r="L88" s="11"/>
      <c r="M88" s="11"/>
      <c r="N88" s="11"/>
      <c r="O88" s="11"/>
      <c r="P88" s="56"/>
      <c r="Q88" s="56"/>
      <c r="R88" s="102"/>
      <c r="S88" s="263"/>
    </row>
    <row r="89" spans="1:19" ht="12.75">
      <c r="A89" s="572"/>
      <c r="B89" s="601"/>
      <c r="C89" s="595"/>
      <c r="D89" s="81" t="s">
        <v>11</v>
      </c>
      <c r="E89" s="73"/>
      <c r="F89" s="113">
        <v>7.1</v>
      </c>
      <c r="G89" s="8" t="s">
        <v>71</v>
      </c>
      <c r="H89" s="12"/>
      <c r="I89" s="116" t="s">
        <v>63</v>
      </c>
      <c r="J89" s="116"/>
      <c r="K89" s="12"/>
      <c r="L89" s="12"/>
      <c r="M89" s="12"/>
      <c r="N89" s="12"/>
      <c r="O89" s="12"/>
      <c r="P89" s="62"/>
      <c r="Q89" s="62"/>
      <c r="R89" s="101">
        <v>2</v>
      </c>
      <c r="S89" s="189"/>
    </row>
    <row r="90" spans="1:19" ht="12.75">
      <c r="A90" s="564"/>
      <c r="B90" s="597"/>
      <c r="C90" s="591"/>
      <c r="D90" s="317"/>
      <c r="E90" s="71"/>
      <c r="F90" s="171">
        <v>7.2</v>
      </c>
      <c r="G90" s="10"/>
      <c r="H90" s="11"/>
      <c r="I90" s="22" t="s">
        <v>144</v>
      </c>
      <c r="J90" s="22"/>
      <c r="K90" s="11"/>
      <c r="L90" s="11"/>
      <c r="M90" s="11"/>
      <c r="N90" s="11"/>
      <c r="O90" s="11"/>
      <c r="P90" s="56"/>
      <c r="Q90" s="56"/>
      <c r="R90" s="97">
        <v>1</v>
      </c>
      <c r="S90" s="185"/>
    </row>
    <row r="91" spans="1:19" ht="3" customHeight="1" thickBot="1">
      <c r="A91" s="496"/>
      <c r="B91" s="583"/>
      <c r="C91" s="587"/>
      <c r="D91" s="82"/>
      <c r="E91" s="82"/>
      <c r="F91" s="172"/>
      <c r="G91" s="42"/>
      <c r="H91" s="43"/>
      <c r="I91" s="117"/>
      <c r="J91" s="117"/>
      <c r="K91" s="43"/>
      <c r="L91" s="43"/>
      <c r="M91" s="43"/>
      <c r="N91" s="43"/>
      <c r="O91" s="43"/>
      <c r="P91" s="43"/>
      <c r="Q91" s="60"/>
      <c r="R91" s="103"/>
      <c r="S91" s="264"/>
    </row>
    <row r="92" spans="1:19" ht="13.5" customHeight="1" thickBot="1">
      <c r="A92" s="568"/>
      <c r="B92" s="605"/>
      <c r="C92" s="613"/>
      <c r="D92" s="83" t="s">
        <v>11</v>
      </c>
      <c r="E92" s="83"/>
      <c r="F92" s="178">
        <v>11</v>
      </c>
      <c r="G92" s="64" t="s">
        <v>84</v>
      </c>
      <c r="H92" s="64"/>
      <c r="I92" s="119" t="s">
        <v>85</v>
      </c>
      <c r="J92" s="119"/>
      <c r="K92" s="64"/>
      <c r="L92" s="64"/>
      <c r="M92" s="64"/>
      <c r="N92" s="64"/>
      <c r="O92" s="64"/>
      <c r="P92" s="65"/>
      <c r="Q92" s="65"/>
      <c r="R92" s="104">
        <v>1</v>
      </c>
      <c r="S92" s="270"/>
    </row>
    <row r="93" spans="1:19" s="170" customFormat="1" ht="19.5" customHeight="1" thickBot="1" thickTop="1">
      <c r="A93" s="672">
        <f>MAX(SUM(A87,A89,A90,A92),SUM(A192,A191,A189,A188,MAX(A186,A185),A182,A181,A180,MAX(A178,A177),MAX(A174,A173),MAX(A170,A169),MAX(A166,A165),A162))</f>
        <v>0</v>
      </c>
      <c r="B93" s="673"/>
      <c r="C93" s="674"/>
      <c r="D93" s="80"/>
      <c r="E93" s="292" t="s">
        <v>380</v>
      </c>
      <c r="F93" s="292"/>
      <c r="G93" s="6"/>
      <c r="H93" s="6"/>
      <c r="I93" s="6"/>
      <c r="J93" s="6"/>
      <c r="K93" s="6"/>
      <c r="L93" s="6"/>
      <c r="M93" s="6"/>
      <c r="N93" s="6"/>
      <c r="O93" s="6"/>
      <c r="P93" s="6"/>
      <c r="Q93" s="100"/>
      <c r="R93" s="100"/>
      <c r="S93" s="193"/>
    </row>
    <row r="94" spans="1:19" ht="16.5" thickBot="1">
      <c r="A94" s="508" t="s">
        <v>196</v>
      </c>
      <c r="B94" s="509" t="s">
        <v>1</v>
      </c>
      <c r="C94" s="509" t="s">
        <v>179</v>
      </c>
      <c r="D94" s="519"/>
      <c r="E94" s="519"/>
      <c r="F94" s="512" t="s">
        <v>90</v>
      </c>
      <c r="G94" s="513"/>
      <c r="H94" s="514"/>
      <c r="I94" s="515"/>
      <c r="J94" s="515"/>
      <c r="K94" s="515" t="s">
        <v>124</v>
      </c>
      <c r="L94" s="515"/>
      <c r="M94" s="515"/>
      <c r="N94" s="515"/>
      <c r="O94" s="515"/>
      <c r="P94" s="515"/>
      <c r="Q94" s="516"/>
      <c r="R94" s="517">
        <v>14</v>
      </c>
      <c r="S94" s="520"/>
    </row>
    <row r="95" spans="1:19" ht="12.75">
      <c r="A95" s="563"/>
      <c r="B95" s="622"/>
      <c r="C95" s="277"/>
      <c r="D95" s="73" t="s">
        <v>11</v>
      </c>
      <c r="E95" s="73"/>
      <c r="F95" s="340">
        <v>1.1</v>
      </c>
      <c r="G95" s="24" t="s">
        <v>70</v>
      </c>
      <c r="H95" s="24"/>
      <c r="I95" s="114" t="s">
        <v>157</v>
      </c>
      <c r="J95" s="114"/>
      <c r="K95" s="24"/>
      <c r="L95" s="24"/>
      <c r="M95" s="24"/>
      <c r="N95" s="24"/>
      <c r="O95" s="24"/>
      <c r="P95" s="24"/>
      <c r="Q95" s="7"/>
      <c r="R95" s="340" t="s">
        <v>173</v>
      </c>
      <c r="S95" s="261"/>
    </row>
    <row r="96" spans="1:19" ht="12.75">
      <c r="A96" s="564"/>
      <c r="B96" s="597"/>
      <c r="C96" s="591"/>
      <c r="D96" s="76"/>
      <c r="E96" s="71"/>
      <c r="F96" s="341">
        <v>1.2</v>
      </c>
      <c r="G96" s="40"/>
      <c r="H96" s="16"/>
      <c r="I96" s="4" t="s">
        <v>55</v>
      </c>
      <c r="J96" s="4"/>
      <c r="K96" s="16"/>
      <c r="L96" s="16"/>
      <c r="M96" s="16"/>
      <c r="N96" s="16"/>
      <c r="O96" s="16"/>
      <c r="P96" s="16"/>
      <c r="Q96" s="5"/>
      <c r="R96" s="91">
        <v>3</v>
      </c>
      <c r="S96" s="183"/>
    </row>
    <row r="97" spans="1:19" ht="12.75">
      <c r="A97" s="564"/>
      <c r="B97" s="597"/>
      <c r="C97" s="591"/>
      <c r="D97" s="76"/>
      <c r="E97" s="71"/>
      <c r="F97" s="341">
        <v>1.3</v>
      </c>
      <c r="G97" s="40"/>
      <c r="H97" s="66" t="s">
        <v>116</v>
      </c>
      <c r="I97" s="4" t="s">
        <v>176</v>
      </c>
      <c r="J97" s="4"/>
      <c r="K97" s="16"/>
      <c r="L97" s="16"/>
      <c r="M97" s="16"/>
      <c r="N97" s="16"/>
      <c r="O97" s="16"/>
      <c r="P97" s="5" t="s">
        <v>182</v>
      </c>
      <c r="Q97" s="5"/>
      <c r="R97" s="91">
        <v>2</v>
      </c>
      <c r="S97" s="325"/>
    </row>
    <row r="98" spans="1:19" ht="3" customHeight="1" thickBot="1">
      <c r="A98" s="497"/>
      <c r="B98" s="583"/>
      <c r="C98" s="611"/>
      <c r="D98" s="72"/>
      <c r="E98" s="72"/>
      <c r="F98" s="342"/>
      <c r="G98" s="49"/>
      <c r="H98" s="25"/>
      <c r="I98" s="19"/>
      <c r="J98" s="19"/>
      <c r="K98" s="25"/>
      <c r="L98" s="25"/>
      <c r="M98" s="25"/>
      <c r="N98" s="25"/>
      <c r="O98" s="25"/>
      <c r="P98" s="25"/>
      <c r="Q98" s="89"/>
      <c r="R98" s="92"/>
      <c r="S98" s="186"/>
    </row>
    <row r="99" spans="1:19" ht="12.75">
      <c r="A99" s="563"/>
      <c r="B99" s="7"/>
      <c r="C99" s="607"/>
      <c r="D99" s="73" t="s">
        <v>11</v>
      </c>
      <c r="E99" s="71"/>
      <c r="F99" s="341">
        <v>2.1</v>
      </c>
      <c r="G99" s="38" t="s">
        <v>28</v>
      </c>
      <c r="H99" s="12"/>
      <c r="I99" s="116" t="s">
        <v>155</v>
      </c>
      <c r="J99" s="116"/>
      <c r="K99" s="12"/>
      <c r="L99" s="12"/>
      <c r="M99" s="12"/>
      <c r="N99" s="12"/>
      <c r="O99" s="12"/>
      <c r="P99" s="12"/>
      <c r="Q99" s="62"/>
      <c r="R99" s="340" t="s">
        <v>173</v>
      </c>
      <c r="S99" s="189"/>
    </row>
    <row r="100" spans="1:19" ht="12.75">
      <c r="A100" s="564"/>
      <c r="B100" s="597"/>
      <c r="C100" s="591"/>
      <c r="D100" s="76" t="s">
        <v>11</v>
      </c>
      <c r="E100" s="71"/>
      <c r="F100" s="341">
        <v>2.2</v>
      </c>
      <c r="G100" s="39" t="s">
        <v>3</v>
      </c>
      <c r="H100" s="39"/>
      <c r="I100" s="29" t="s">
        <v>56</v>
      </c>
      <c r="J100" s="29"/>
      <c r="K100" s="29"/>
      <c r="L100" s="29"/>
      <c r="M100" s="29"/>
      <c r="N100" s="29"/>
      <c r="O100" s="29"/>
      <c r="P100" s="29"/>
      <c r="Q100" s="97"/>
      <c r="R100" s="97">
        <v>8</v>
      </c>
      <c r="S100" s="185"/>
    </row>
    <row r="101" spans="1:19" ht="3" customHeight="1" thickBot="1">
      <c r="A101" s="500"/>
      <c r="B101" s="90"/>
      <c r="C101" s="592"/>
      <c r="D101" s="72"/>
      <c r="E101" s="72"/>
      <c r="F101" s="342"/>
      <c r="G101" s="45"/>
      <c r="H101" s="50"/>
      <c r="I101" s="34"/>
      <c r="J101" s="34"/>
      <c r="K101" s="50"/>
      <c r="L101" s="50"/>
      <c r="M101" s="50"/>
      <c r="N101" s="50"/>
      <c r="O101" s="50"/>
      <c r="P101" s="50"/>
      <c r="Q101" s="90"/>
      <c r="R101" s="98"/>
      <c r="S101" s="191"/>
    </row>
    <row r="102" spans="1:19" ht="12.75">
      <c r="A102" s="563"/>
      <c r="B102" s="7"/>
      <c r="C102" s="607"/>
      <c r="D102" s="73" t="s">
        <v>11</v>
      </c>
      <c r="E102" s="71"/>
      <c r="F102" s="341">
        <v>3.1</v>
      </c>
      <c r="G102" s="38" t="s">
        <v>27</v>
      </c>
      <c r="H102" s="38"/>
      <c r="I102" s="28" t="s">
        <v>159</v>
      </c>
      <c r="J102" s="28"/>
      <c r="K102" s="38"/>
      <c r="L102" s="38"/>
      <c r="M102" s="38"/>
      <c r="N102" s="38"/>
      <c r="O102" s="38"/>
      <c r="P102" s="38"/>
      <c r="Q102" s="30"/>
      <c r="R102" s="340" t="s">
        <v>173</v>
      </c>
      <c r="S102" s="262"/>
    </row>
    <row r="103" spans="1:19" ht="13.5" thickBot="1">
      <c r="A103" s="570"/>
      <c r="B103" s="619"/>
      <c r="C103" s="614"/>
      <c r="D103" s="71"/>
      <c r="E103" s="71"/>
      <c r="F103" s="171">
        <v>3.2</v>
      </c>
      <c r="G103" s="36"/>
      <c r="H103" s="39"/>
      <c r="I103" s="29" t="s">
        <v>156</v>
      </c>
      <c r="J103" s="29"/>
      <c r="K103" s="39"/>
      <c r="L103" s="39"/>
      <c r="M103" s="39"/>
      <c r="N103" s="39"/>
      <c r="O103" s="39"/>
      <c r="P103" s="39"/>
      <c r="Q103" s="96"/>
      <c r="R103" s="97">
        <v>3</v>
      </c>
      <c r="S103" s="185"/>
    </row>
    <row r="104" spans="1:19" s="170" customFormat="1" ht="19.5" customHeight="1" thickBot="1" thickTop="1">
      <c r="A104" s="672">
        <f>SUM(MAX(A96,A97),A100,A103)</f>
        <v>0</v>
      </c>
      <c r="B104" s="673"/>
      <c r="C104" s="674"/>
      <c r="D104" s="75"/>
      <c r="E104" s="75"/>
      <c r="F104" s="173" t="s">
        <v>2</v>
      </c>
      <c r="G104" s="26"/>
      <c r="H104" s="17"/>
      <c r="I104" s="17"/>
      <c r="J104" s="17"/>
      <c r="K104" s="17"/>
      <c r="L104" s="17"/>
      <c r="M104" s="17"/>
      <c r="N104" s="17"/>
      <c r="O104" s="17"/>
      <c r="P104" s="17"/>
      <c r="Q104" s="95"/>
      <c r="R104" s="95"/>
      <c r="S104" s="184"/>
    </row>
    <row r="105" spans="1:19" ht="16.5" thickBot="1">
      <c r="A105" s="508" t="s">
        <v>196</v>
      </c>
      <c r="B105" s="509" t="s">
        <v>1</v>
      </c>
      <c r="C105" s="509" t="s">
        <v>179</v>
      </c>
      <c r="D105" s="519"/>
      <c r="E105" s="519"/>
      <c r="F105" s="512" t="s">
        <v>89</v>
      </c>
      <c r="G105" s="513"/>
      <c r="H105" s="514"/>
      <c r="I105" s="515"/>
      <c r="J105" s="515"/>
      <c r="K105" s="515" t="s">
        <v>152</v>
      </c>
      <c r="L105" s="515"/>
      <c r="M105" s="515"/>
      <c r="N105" s="515"/>
      <c r="O105" s="515"/>
      <c r="P105" s="516" t="s">
        <v>6</v>
      </c>
      <c r="Q105" s="516"/>
      <c r="R105" s="517">
        <v>20</v>
      </c>
      <c r="S105" s="524"/>
    </row>
    <row r="106" spans="1:19" ht="12.75">
      <c r="A106" s="563"/>
      <c r="B106" s="574"/>
      <c r="C106" s="594"/>
      <c r="D106" s="71"/>
      <c r="E106" s="71"/>
      <c r="F106" s="171">
        <v>1</v>
      </c>
      <c r="G106" s="10" t="s">
        <v>19</v>
      </c>
      <c r="H106" s="10"/>
      <c r="I106" s="115" t="s">
        <v>20</v>
      </c>
      <c r="J106" s="115"/>
      <c r="K106" s="10"/>
      <c r="L106" s="10"/>
      <c r="M106" s="10"/>
      <c r="N106" s="10"/>
      <c r="O106" s="10"/>
      <c r="P106" s="55" t="s">
        <v>174</v>
      </c>
      <c r="Q106" s="55"/>
      <c r="R106" s="91">
        <v>11</v>
      </c>
      <c r="S106" s="183"/>
    </row>
    <row r="107" spans="1:19" ht="3.75" customHeight="1" thickBot="1">
      <c r="A107" s="500"/>
      <c r="B107" s="90"/>
      <c r="C107" s="592"/>
      <c r="D107" s="72"/>
      <c r="E107" s="72"/>
      <c r="F107" s="172"/>
      <c r="G107" s="47"/>
      <c r="H107" s="14"/>
      <c r="I107" s="45"/>
      <c r="J107" s="45"/>
      <c r="K107" s="14"/>
      <c r="L107" s="14"/>
      <c r="M107" s="14"/>
      <c r="N107" s="14"/>
      <c r="O107" s="14"/>
      <c r="P107" s="14"/>
      <c r="Q107" s="63"/>
      <c r="R107" s="92"/>
      <c r="S107" s="186"/>
    </row>
    <row r="108" spans="1:19" ht="12.75">
      <c r="A108" s="563"/>
      <c r="B108" s="7"/>
      <c r="C108" s="607"/>
      <c r="D108" s="73"/>
      <c r="E108" s="71"/>
      <c r="F108" s="171">
        <v>2.1</v>
      </c>
      <c r="G108" s="8" t="s">
        <v>18</v>
      </c>
      <c r="H108" s="12"/>
      <c r="I108" s="116" t="s">
        <v>92</v>
      </c>
      <c r="J108" s="116"/>
      <c r="K108" s="12"/>
      <c r="L108" s="12"/>
      <c r="M108" s="12"/>
      <c r="N108" s="12"/>
      <c r="O108" s="12"/>
      <c r="P108" s="62" t="s">
        <v>175</v>
      </c>
      <c r="Q108" s="62"/>
      <c r="R108" s="340" t="s">
        <v>173</v>
      </c>
      <c r="S108" s="187"/>
    </row>
    <row r="109" spans="1:19" ht="12.75">
      <c r="A109" s="564"/>
      <c r="B109" s="597"/>
      <c r="C109" s="591"/>
      <c r="D109" s="71"/>
      <c r="E109" s="71"/>
      <c r="F109" s="171">
        <v>2.2</v>
      </c>
      <c r="G109" s="9"/>
      <c r="H109" s="11"/>
      <c r="I109" s="22" t="s">
        <v>131</v>
      </c>
      <c r="J109" s="22"/>
      <c r="K109" s="11"/>
      <c r="L109" s="11"/>
      <c r="M109" s="11"/>
      <c r="N109" s="11"/>
      <c r="O109" s="11"/>
      <c r="P109" s="56" t="s">
        <v>175</v>
      </c>
      <c r="Q109" s="56"/>
      <c r="R109" s="91">
        <v>2</v>
      </c>
      <c r="S109" s="183"/>
    </row>
    <row r="110" spans="1:19" ht="3" customHeight="1" thickBot="1">
      <c r="A110" s="496"/>
      <c r="B110" s="583"/>
      <c r="C110" s="587"/>
      <c r="D110" s="72"/>
      <c r="E110" s="72"/>
      <c r="F110" s="172"/>
      <c r="G110" s="20"/>
      <c r="H110" s="21"/>
      <c r="I110" s="44"/>
      <c r="J110" s="44"/>
      <c r="K110" s="21"/>
      <c r="L110" s="21"/>
      <c r="M110" s="21"/>
      <c r="N110" s="21"/>
      <c r="O110" s="21"/>
      <c r="P110" s="61"/>
      <c r="Q110" s="61"/>
      <c r="R110" s="92"/>
      <c r="S110" s="186"/>
    </row>
    <row r="111" spans="1:19" ht="12.75">
      <c r="A111" s="564"/>
      <c r="B111" s="597"/>
      <c r="C111" s="591"/>
      <c r="D111" s="81" t="s">
        <v>11</v>
      </c>
      <c r="E111" s="77"/>
      <c r="F111" s="341">
        <v>3</v>
      </c>
      <c r="G111" s="10" t="s">
        <v>115</v>
      </c>
      <c r="H111" s="11"/>
      <c r="I111" s="22" t="s">
        <v>96</v>
      </c>
      <c r="J111" s="22"/>
      <c r="K111" s="11"/>
      <c r="L111" s="11"/>
      <c r="M111" s="11"/>
      <c r="N111" s="11"/>
      <c r="O111" s="11"/>
      <c r="P111" s="56" t="s">
        <v>175</v>
      </c>
      <c r="Q111" s="56"/>
      <c r="R111" s="91">
        <v>1</v>
      </c>
      <c r="S111" s="259"/>
    </row>
    <row r="112" spans="1:19" ht="3" customHeight="1" thickBot="1">
      <c r="A112" s="496"/>
      <c r="B112" s="583"/>
      <c r="C112" s="587"/>
      <c r="D112" s="19"/>
      <c r="E112" s="19"/>
      <c r="F112" s="172"/>
      <c r="G112" s="20"/>
      <c r="H112" s="21"/>
      <c r="I112" s="44" t="s">
        <v>21</v>
      </c>
      <c r="J112" s="44"/>
      <c r="K112" s="21"/>
      <c r="L112" s="21"/>
      <c r="M112" s="21"/>
      <c r="N112" s="21"/>
      <c r="O112" s="21"/>
      <c r="P112" s="61"/>
      <c r="Q112" s="61"/>
      <c r="R112" s="92"/>
      <c r="S112" s="186"/>
    </row>
    <row r="113" spans="1:19" ht="12.75">
      <c r="A113" s="563"/>
      <c r="B113" s="620"/>
      <c r="C113" s="615"/>
      <c r="D113" s="78" t="s">
        <v>11</v>
      </c>
      <c r="E113" s="78"/>
      <c r="F113" s="174">
        <v>4.1</v>
      </c>
      <c r="G113" s="68" t="s">
        <v>22</v>
      </c>
      <c r="H113" s="52"/>
      <c r="I113" s="53" t="s">
        <v>52</v>
      </c>
      <c r="J113" s="53"/>
      <c r="K113" s="52"/>
      <c r="L113" s="52"/>
      <c r="M113" s="52"/>
      <c r="N113" s="52"/>
      <c r="O113" s="52"/>
      <c r="P113" s="59" t="s">
        <v>175</v>
      </c>
      <c r="Q113" s="59"/>
      <c r="R113" s="340" t="s">
        <v>173</v>
      </c>
      <c r="S113" s="260"/>
    </row>
    <row r="114" spans="1:19" ht="12.75">
      <c r="A114" s="564"/>
      <c r="B114" s="597"/>
      <c r="C114" s="591"/>
      <c r="D114" s="77"/>
      <c r="E114" s="77"/>
      <c r="F114" s="171">
        <v>4.2</v>
      </c>
      <c r="G114" s="11"/>
      <c r="H114" s="11"/>
      <c r="I114" s="22" t="s">
        <v>53</v>
      </c>
      <c r="J114" s="22"/>
      <c r="K114" s="11"/>
      <c r="L114" s="11"/>
      <c r="M114" s="11"/>
      <c r="N114" s="11"/>
      <c r="O114" s="11"/>
      <c r="P114" s="56" t="s">
        <v>175</v>
      </c>
      <c r="Q114" s="56"/>
      <c r="R114" s="97">
        <v>2</v>
      </c>
      <c r="S114" s="185"/>
    </row>
    <row r="115" spans="1:19" ht="12.75">
      <c r="A115" s="570"/>
      <c r="B115" s="597"/>
      <c r="C115" s="591"/>
      <c r="D115" s="79"/>
      <c r="E115" s="79"/>
      <c r="F115" s="171">
        <v>4.3</v>
      </c>
      <c r="G115" s="118"/>
      <c r="H115" s="11"/>
      <c r="I115" s="22" t="s">
        <v>59</v>
      </c>
      <c r="J115" s="22"/>
      <c r="K115" s="11"/>
      <c r="L115" s="11"/>
      <c r="M115" s="11"/>
      <c r="N115" s="11"/>
      <c r="O115" s="11"/>
      <c r="P115" s="56"/>
      <c r="Q115" s="56"/>
      <c r="R115" s="97">
        <v>1</v>
      </c>
      <c r="S115" s="185"/>
    </row>
    <row r="116" spans="1:19" ht="3" customHeight="1" thickBot="1">
      <c r="A116" s="496"/>
      <c r="B116" s="583"/>
      <c r="C116" s="587"/>
      <c r="D116" s="79"/>
      <c r="E116" s="79"/>
      <c r="F116" s="171"/>
      <c r="G116" s="118"/>
      <c r="H116" s="11"/>
      <c r="I116" s="22"/>
      <c r="J116" s="22"/>
      <c r="K116" s="11"/>
      <c r="L116" s="11"/>
      <c r="M116" s="11"/>
      <c r="N116" s="11"/>
      <c r="O116" s="11"/>
      <c r="P116" s="56"/>
      <c r="Q116" s="56"/>
      <c r="R116" s="97"/>
      <c r="S116" s="185"/>
    </row>
    <row r="117" spans="1:19" ht="12.75">
      <c r="A117" s="563"/>
      <c r="B117" s="114"/>
      <c r="C117" s="616"/>
      <c r="D117" s="81" t="s">
        <v>11</v>
      </c>
      <c r="E117" s="81"/>
      <c r="F117" s="113">
        <v>5.1</v>
      </c>
      <c r="G117" s="12" t="s">
        <v>68</v>
      </c>
      <c r="H117" s="12"/>
      <c r="I117" s="116" t="s">
        <v>52</v>
      </c>
      <c r="J117" s="116"/>
      <c r="K117" s="12"/>
      <c r="L117" s="12"/>
      <c r="M117" s="12"/>
      <c r="N117" s="12"/>
      <c r="O117" s="12"/>
      <c r="P117" s="62" t="s">
        <v>175</v>
      </c>
      <c r="Q117" s="62"/>
      <c r="R117" s="340" t="s">
        <v>173</v>
      </c>
      <c r="S117" s="189"/>
    </row>
    <row r="118" spans="1:19" ht="12.75">
      <c r="A118" s="564"/>
      <c r="B118" s="597"/>
      <c r="C118" s="591"/>
      <c r="D118" s="71"/>
      <c r="E118" s="71"/>
      <c r="F118" s="171">
        <v>5.2</v>
      </c>
      <c r="G118" s="9"/>
      <c r="H118" s="11"/>
      <c r="I118" s="22" t="s">
        <v>54</v>
      </c>
      <c r="J118" s="22"/>
      <c r="K118" s="11"/>
      <c r="L118" s="11"/>
      <c r="M118" s="11"/>
      <c r="N118" s="11"/>
      <c r="O118" s="11"/>
      <c r="P118" s="56" t="s">
        <v>175</v>
      </c>
      <c r="Q118" s="56"/>
      <c r="R118" s="91">
        <v>1</v>
      </c>
      <c r="S118" s="183"/>
    </row>
    <row r="119" spans="1:19" ht="12.75">
      <c r="A119" s="564"/>
      <c r="B119" s="597"/>
      <c r="C119" s="591"/>
      <c r="D119" s="77"/>
      <c r="E119" s="77"/>
      <c r="F119" s="171">
        <v>5.3</v>
      </c>
      <c r="G119" s="33"/>
      <c r="H119" s="11"/>
      <c r="I119" s="22" t="s">
        <v>58</v>
      </c>
      <c r="J119" s="22"/>
      <c r="K119" s="11"/>
      <c r="L119" s="11"/>
      <c r="M119" s="11"/>
      <c r="N119" s="11"/>
      <c r="O119" s="11"/>
      <c r="P119" s="56"/>
      <c r="Q119" s="56"/>
      <c r="R119" s="97">
        <v>1</v>
      </c>
      <c r="S119" s="185"/>
    </row>
    <row r="120" spans="1:19" ht="3" customHeight="1" thickBot="1">
      <c r="A120" s="496"/>
      <c r="B120" s="583"/>
      <c r="C120" s="587"/>
      <c r="D120" s="77"/>
      <c r="E120" s="77"/>
      <c r="F120" s="171"/>
      <c r="G120" s="33"/>
      <c r="H120" s="11"/>
      <c r="I120" s="22"/>
      <c r="J120" s="22"/>
      <c r="K120" s="11"/>
      <c r="L120" s="11"/>
      <c r="M120" s="11"/>
      <c r="N120" s="11"/>
      <c r="O120" s="11"/>
      <c r="P120" s="56"/>
      <c r="Q120" s="56"/>
      <c r="R120" s="97"/>
      <c r="S120" s="185"/>
    </row>
    <row r="121" spans="1:19" ht="12.75">
      <c r="A121" s="564"/>
      <c r="B121" s="621"/>
      <c r="C121" s="617"/>
      <c r="D121" s="81" t="s">
        <v>11</v>
      </c>
      <c r="E121" s="81"/>
      <c r="F121" s="113">
        <v>6.1</v>
      </c>
      <c r="G121" s="12" t="s">
        <v>23</v>
      </c>
      <c r="H121" s="12"/>
      <c r="I121" s="116" t="s">
        <v>465</v>
      </c>
      <c r="J121" s="116"/>
      <c r="K121" s="12"/>
      <c r="L121" s="12"/>
      <c r="M121" s="12"/>
      <c r="N121" s="12"/>
      <c r="O121" s="12"/>
      <c r="P121" s="62" t="s">
        <v>175</v>
      </c>
      <c r="Q121" s="62"/>
      <c r="R121" s="340" t="s">
        <v>173</v>
      </c>
      <c r="S121" s="189"/>
    </row>
    <row r="122" spans="1:19" ht="12.75">
      <c r="A122" s="564"/>
      <c r="B122" s="597"/>
      <c r="C122" s="591"/>
      <c r="D122" s="77"/>
      <c r="E122" s="77"/>
      <c r="F122" s="171">
        <v>6.2</v>
      </c>
      <c r="G122" s="11"/>
      <c r="H122" s="11"/>
      <c r="I122" s="22" t="s">
        <v>57</v>
      </c>
      <c r="J122" s="22"/>
      <c r="K122" s="11"/>
      <c r="L122" s="11"/>
      <c r="M122" s="11"/>
      <c r="N122" s="11"/>
      <c r="O122" s="11"/>
      <c r="P122" s="56"/>
      <c r="Q122" s="56"/>
      <c r="R122" s="97">
        <v>2</v>
      </c>
      <c r="S122" s="185"/>
    </row>
    <row r="123" spans="1:19" ht="3" customHeight="1" thickBot="1">
      <c r="A123" s="496"/>
      <c r="B123" s="583"/>
      <c r="C123" s="587"/>
      <c r="D123" s="74"/>
      <c r="E123" s="74"/>
      <c r="F123" s="172"/>
      <c r="G123" s="284"/>
      <c r="H123" s="21"/>
      <c r="I123" s="44"/>
      <c r="J123" s="44"/>
      <c r="K123" s="21"/>
      <c r="L123" s="21"/>
      <c r="M123" s="21"/>
      <c r="N123" s="21"/>
      <c r="O123" s="21"/>
      <c r="P123" s="61"/>
      <c r="Q123" s="61"/>
      <c r="R123" s="98"/>
      <c r="S123" s="191"/>
    </row>
    <row r="124" spans="1:19" ht="12.75">
      <c r="A124" s="563"/>
      <c r="B124" s="621"/>
      <c r="C124" s="617"/>
      <c r="D124" s="81"/>
      <c r="E124" s="81"/>
      <c r="F124" s="113">
        <v>7.1</v>
      </c>
      <c r="G124" s="12" t="s">
        <v>24</v>
      </c>
      <c r="H124" s="12"/>
      <c r="I124" s="116" t="s">
        <v>204</v>
      </c>
      <c r="J124" s="116"/>
      <c r="K124" s="12"/>
      <c r="L124" s="12"/>
      <c r="M124" s="12"/>
      <c r="N124" s="12"/>
      <c r="O124" s="12"/>
      <c r="P124" s="62" t="s">
        <v>175</v>
      </c>
      <c r="Q124" s="62"/>
      <c r="R124" s="340" t="s">
        <v>173</v>
      </c>
      <c r="S124" s="189"/>
    </row>
    <row r="125" spans="1:19" ht="12.75">
      <c r="A125" s="564"/>
      <c r="B125" s="597"/>
      <c r="C125" s="591"/>
      <c r="D125" s="77"/>
      <c r="E125" s="77"/>
      <c r="F125" s="171">
        <v>7.2</v>
      </c>
      <c r="G125" s="33"/>
      <c r="H125" s="66" t="s">
        <v>116</v>
      </c>
      <c r="I125" s="22" t="s">
        <v>205</v>
      </c>
      <c r="J125" s="22"/>
      <c r="K125" s="11"/>
      <c r="L125" s="11"/>
      <c r="M125" s="11"/>
      <c r="N125" s="11"/>
      <c r="O125" s="11"/>
      <c r="P125" s="56"/>
      <c r="Q125" s="56"/>
      <c r="R125" s="97">
        <v>1</v>
      </c>
      <c r="S125" s="185"/>
    </row>
    <row r="126" spans="1:19" ht="12.75">
      <c r="A126" s="564"/>
      <c r="B126" s="597"/>
      <c r="C126" s="591"/>
      <c r="D126" s="79"/>
      <c r="E126" s="79"/>
      <c r="F126" s="171">
        <v>7.3</v>
      </c>
      <c r="G126" s="190"/>
      <c r="H126" s="66" t="s">
        <v>116</v>
      </c>
      <c r="I126" s="22" t="s">
        <v>206</v>
      </c>
      <c r="J126" s="22"/>
      <c r="K126" s="11"/>
      <c r="L126" s="11"/>
      <c r="M126" s="11"/>
      <c r="N126" s="11"/>
      <c r="O126" s="11"/>
      <c r="P126" s="56"/>
      <c r="Q126" s="56"/>
      <c r="R126" s="97">
        <v>2</v>
      </c>
      <c r="S126" s="185"/>
    </row>
    <row r="127" spans="1:19" ht="3" customHeight="1" thickBot="1">
      <c r="A127" s="500"/>
      <c r="B127" s="90"/>
      <c r="C127" s="592"/>
      <c r="D127" s="72"/>
      <c r="E127" s="72"/>
      <c r="F127" s="172"/>
      <c r="G127" s="20"/>
      <c r="H127" s="21"/>
      <c r="I127" s="44"/>
      <c r="J127" s="44"/>
      <c r="K127" s="21"/>
      <c r="L127" s="21"/>
      <c r="M127" s="21"/>
      <c r="N127" s="21"/>
      <c r="O127" s="21"/>
      <c r="P127" s="61"/>
      <c r="Q127" s="61"/>
      <c r="R127" s="98"/>
      <c r="S127" s="191"/>
    </row>
    <row r="128" spans="1:19" ht="12.75">
      <c r="A128" s="570"/>
      <c r="B128" s="619"/>
      <c r="C128" s="614"/>
      <c r="D128" s="73"/>
      <c r="E128" s="71"/>
      <c r="F128" s="171">
        <v>8.1</v>
      </c>
      <c r="G128" s="8" t="s">
        <v>17</v>
      </c>
      <c r="H128" s="12"/>
      <c r="I128" s="116" t="s">
        <v>25</v>
      </c>
      <c r="J128" s="116"/>
      <c r="K128" s="12"/>
      <c r="L128" s="12"/>
      <c r="M128" s="12"/>
      <c r="N128" s="12"/>
      <c r="O128" s="12"/>
      <c r="P128" s="62" t="s">
        <v>175</v>
      </c>
      <c r="Q128" s="62"/>
      <c r="R128" s="101">
        <v>1</v>
      </c>
      <c r="S128" s="189"/>
    </row>
    <row r="129" spans="1:19" ht="12.75">
      <c r="A129" s="570"/>
      <c r="B129" s="619"/>
      <c r="C129" s="614"/>
      <c r="D129" s="71"/>
      <c r="E129" s="71"/>
      <c r="F129" s="171">
        <v>8.2</v>
      </c>
      <c r="G129" s="9"/>
      <c r="H129" s="11"/>
      <c r="I129" s="22" t="s">
        <v>207</v>
      </c>
      <c r="J129" s="22"/>
      <c r="K129" s="11"/>
      <c r="L129" s="11"/>
      <c r="M129" s="11"/>
      <c r="N129" s="11"/>
      <c r="O129" s="11"/>
      <c r="P129" s="56"/>
      <c r="Q129" s="56"/>
      <c r="R129" s="97">
        <v>2</v>
      </c>
      <c r="S129" s="185"/>
    </row>
    <row r="130" spans="1:19" ht="12.75">
      <c r="A130" s="564"/>
      <c r="B130" s="597"/>
      <c r="C130" s="591"/>
      <c r="D130" s="71" t="s">
        <v>11</v>
      </c>
      <c r="E130" s="71"/>
      <c r="F130" s="171">
        <v>8.3</v>
      </c>
      <c r="G130" s="9"/>
      <c r="H130" s="11"/>
      <c r="I130" s="22" t="s">
        <v>154</v>
      </c>
      <c r="J130" s="22"/>
      <c r="K130" s="11"/>
      <c r="L130" s="11"/>
      <c r="M130" s="11"/>
      <c r="N130" s="11"/>
      <c r="O130" s="11"/>
      <c r="P130" s="56"/>
      <c r="Q130" s="56"/>
      <c r="R130" s="97">
        <v>1</v>
      </c>
      <c r="S130" s="185"/>
    </row>
    <row r="131" spans="1:19" ht="3" customHeight="1" thickBot="1">
      <c r="A131" s="496"/>
      <c r="B131" s="583"/>
      <c r="C131" s="587"/>
      <c r="D131" s="77"/>
      <c r="E131" s="77"/>
      <c r="F131" s="171"/>
      <c r="G131" s="33"/>
      <c r="H131" s="11"/>
      <c r="I131" s="22"/>
      <c r="J131" s="22"/>
      <c r="K131" s="11"/>
      <c r="L131" s="11"/>
      <c r="M131" s="11"/>
      <c r="N131" s="11"/>
      <c r="O131" s="11"/>
      <c r="P131" s="324"/>
      <c r="Q131" s="56"/>
      <c r="R131" s="97"/>
      <c r="S131" s="185"/>
    </row>
    <row r="132" spans="1:19" ht="12.75">
      <c r="A132" s="563"/>
      <c r="B132" s="114"/>
      <c r="C132" s="616"/>
      <c r="D132" s="73" t="s">
        <v>11</v>
      </c>
      <c r="E132" s="73"/>
      <c r="F132" s="113">
        <v>9.1</v>
      </c>
      <c r="G132" s="8" t="s">
        <v>69</v>
      </c>
      <c r="H132" s="12"/>
      <c r="I132" s="116" t="s">
        <v>93</v>
      </c>
      <c r="J132" s="116"/>
      <c r="K132" s="12"/>
      <c r="L132" s="12"/>
      <c r="M132" s="12"/>
      <c r="N132" s="12"/>
      <c r="O132" s="12"/>
      <c r="P132" s="62" t="s">
        <v>175</v>
      </c>
      <c r="Q132" s="62"/>
      <c r="R132" s="340" t="s">
        <v>173</v>
      </c>
      <c r="S132" s="189"/>
    </row>
    <row r="133" spans="1:19" ht="12.75">
      <c r="A133" s="570"/>
      <c r="B133" s="619"/>
      <c r="C133" s="614"/>
      <c r="D133" s="71" t="s">
        <v>11</v>
      </c>
      <c r="E133" s="71"/>
      <c r="F133" s="171">
        <v>9.2</v>
      </c>
      <c r="G133" s="192"/>
      <c r="H133" s="11"/>
      <c r="I133" s="22" t="s">
        <v>94</v>
      </c>
      <c r="J133" s="22"/>
      <c r="K133" s="11"/>
      <c r="L133" s="11"/>
      <c r="M133" s="11"/>
      <c r="N133" s="11"/>
      <c r="O133" s="11"/>
      <c r="P133" s="56" t="s">
        <v>175</v>
      </c>
      <c r="Q133" s="56"/>
      <c r="R133" s="97">
        <v>1</v>
      </c>
      <c r="S133" s="185"/>
    </row>
    <row r="134" spans="1:19" ht="3" customHeight="1" thickBot="1">
      <c r="A134" s="496"/>
      <c r="B134" s="583"/>
      <c r="C134" s="587"/>
      <c r="D134" s="72"/>
      <c r="E134" s="72"/>
      <c r="F134" s="172"/>
      <c r="G134" s="234"/>
      <c r="H134" s="21"/>
      <c r="I134" s="44"/>
      <c r="J134" s="44"/>
      <c r="K134" s="21"/>
      <c r="L134" s="21"/>
      <c r="M134" s="21"/>
      <c r="N134" s="21"/>
      <c r="O134" s="21"/>
      <c r="P134" s="61"/>
      <c r="Q134" s="61"/>
      <c r="R134" s="98"/>
      <c r="S134" s="191"/>
    </row>
    <row r="135" spans="1:19" ht="12.75">
      <c r="A135" s="563"/>
      <c r="B135" s="621"/>
      <c r="C135" s="617"/>
      <c r="D135" s="73"/>
      <c r="E135" s="73"/>
      <c r="F135" s="281">
        <v>10.1</v>
      </c>
      <c r="G135" s="12" t="s">
        <v>146</v>
      </c>
      <c r="H135" s="12"/>
      <c r="I135" s="116" t="s">
        <v>26</v>
      </c>
      <c r="J135" s="116"/>
      <c r="K135" s="12"/>
      <c r="L135" s="12"/>
      <c r="M135" s="12"/>
      <c r="N135" s="12"/>
      <c r="O135" s="12"/>
      <c r="P135" s="62" t="s">
        <v>175</v>
      </c>
      <c r="Q135" s="62"/>
      <c r="R135" s="340" t="s">
        <v>173</v>
      </c>
      <c r="S135" s="189"/>
    </row>
    <row r="136" spans="1:19" ht="12.75">
      <c r="A136" s="564"/>
      <c r="B136" s="597"/>
      <c r="C136" s="591"/>
      <c r="D136" s="71"/>
      <c r="E136" s="71"/>
      <c r="F136" s="282">
        <v>10.2</v>
      </c>
      <c r="G136" s="13"/>
      <c r="H136" s="11"/>
      <c r="I136" s="22" t="s">
        <v>78</v>
      </c>
      <c r="J136" s="22"/>
      <c r="K136" s="11"/>
      <c r="L136" s="11"/>
      <c r="M136" s="11"/>
      <c r="N136" s="11"/>
      <c r="O136" s="11"/>
      <c r="P136" s="56" t="s">
        <v>175</v>
      </c>
      <c r="Q136" s="56"/>
      <c r="R136" s="97">
        <v>2</v>
      </c>
      <c r="S136" s="185"/>
    </row>
    <row r="137" spans="1:19" ht="12.75">
      <c r="A137" s="564"/>
      <c r="B137" s="597"/>
      <c r="C137" s="591"/>
      <c r="D137" s="71"/>
      <c r="E137" s="71"/>
      <c r="F137" s="282">
        <v>10.3</v>
      </c>
      <c r="G137" s="13"/>
      <c r="H137" s="66"/>
      <c r="I137" s="22" t="s">
        <v>147</v>
      </c>
      <c r="J137" s="22"/>
      <c r="K137" s="11"/>
      <c r="L137" s="11"/>
      <c r="M137" s="11"/>
      <c r="N137" s="11"/>
      <c r="O137" s="11"/>
      <c r="P137" s="56"/>
      <c r="Q137" s="56"/>
      <c r="R137" s="97">
        <v>1</v>
      </c>
      <c r="S137" s="185"/>
    </row>
    <row r="138" spans="1:19" ht="13.5" thickBot="1">
      <c r="A138" s="564"/>
      <c r="B138" s="597"/>
      <c r="C138" s="591"/>
      <c r="D138" s="71"/>
      <c r="E138" s="71"/>
      <c r="F138" s="282">
        <v>10.4</v>
      </c>
      <c r="G138" s="13"/>
      <c r="H138" s="66" t="s">
        <v>116</v>
      </c>
      <c r="I138" s="22" t="s">
        <v>169</v>
      </c>
      <c r="J138" s="22"/>
      <c r="K138" s="11"/>
      <c r="L138" s="11"/>
      <c r="M138" s="11"/>
      <c r="N138" s="11"/>
      <c r="O138" s="11"/>
      <c r="P138" s="56" t="s">
        <v>175</v>
      </c>
      <c r="Q138" s="56"/>
      <c r="R138" s="97">
        <v>3</v>
      </c>
      <c r="S138" s="185"/>
    </row>
    <row r="139" spans="1:19" s="170" customFormat="1" ht="19.5" customHeight="1" thickBot="1" thickTop="1">
      <c r="A139" s="672">
        <f>SUM(A106,A109,A111,A114,A115,A118,A119,A122,MAX(A125,A126),A128,A129,A130,A133,MAX(A136+A137,A138))</f>
        <v>0</v>
      </c>
      <c r="B139" s="673"/>
      <c r="C139" s="674"/>
      <c r="D139" s="80"/>
      <c r="E139" s="80"/>
      <c r="F139" s="175" t="s">
        <v>2</v>
      </c>
      <c r="G139" s="6"/>
      <c r="H139" s="37"/>
      <c r="I139" s="37"/>
      <c r="J139" s="37"/>
      <c r="K139" s="37"/>
      <c r="L139" s="37"/>
      <c r="M139" s="37"/>
      <c r="N139" s="37"/>
      <c r="O139" s="37"/>
      <c r="P139" s="37"/>
      <c r="Q139" s="99"/>
      <c r="R139" s="100"/>
      <c r="S139" s="193"/>
    </row>
    <row r="140" spans="1:19" ht="16.5" thickBot="1">
      <c r="A140" s="508" t="s">
        <v>196</v>
      </c>
      <c r="B140" s="509" t="s">
        <v>1</v>
      </c>
      <c r="C140" s="509" t="s">
        <v>179</v>
      </c>
      <c r="D140" s="521"/>
      <c r="E140" s="521"/>
      <c r="F140" s="512" t="s">
        <v>119</v>
      </c>
      <c r="G140" s="522"/>
      <c r="H140" s="514"/>
      <c r="I140" s="515"/>
      <c r="J140" s="515"/>
      <c r="K140" s="515" t="s">
        <v>120</v>
      </c>
      <c r="L140" s="515"/>
      <c r="M140" s="515"/>
      <c r="N140" s="515"/>
      <c r="O140" s="515"/>
      <c r="P140" s="515"/>
      <c r="Q140" s="516"/>
      <c r="R140" s="517">
        <v>3</v>
      </c>
      <c r="S140" s="520"/>
    </row>
    <row r="141" spans="1:19" ht="12.75">
      <c r="A141" s="569"/>
      <c r="B141" s="5"/>
      <c r="C141" s="590"/>
      <c r="D141" s="71" t="s">
        <v>11</v>
      </c>
      <c r="E141" s="71"/>
      <c r="F141" s="171">
        <v>1.1</v>
      </c>
      <c r="G141" s="120" t="s">
        <v>136</v>
      </c>
      <c r="H141" s="29"/>
      <c r="I141" s="29" t="s">
        <v>170</v>
      </c>
      <c r="J141" s="29"/>
      <c r="K141" s="29"/>
      <c r="L141" s="29"/>
      <c r="M141" s="29"/>
      <c r="N141" s="29"/>
      <c r="O141" s="29"/>
      <c r="P141" s="29"/>
      <c r="Q141" s="97"/>
      <c r="R141" s="340" t="s">
        <v>173</v>
      </c>
      <c r="S141" s="185"/>
    </row>
    <row r="142" spans="1:19" ht="15.75" customHeight="1">
      <c r="A142" s="564"/>
      <c r="B142" s="597"/>
      <c r="C142" s="591"/>
      <c r="D142" s="77" t="s">
        <v>11</v>
      </c>
      <c r="E142" s="77"/>
      <c r="F142" s="171">
        <v>1.2</v>
      </c>
      <c r="G142" s="649" t="s">
        <v>163</v>
      </c>
      <c r="H142" s="649"/>
      <c r="I142" s="29" t="s">
        <v>171</v>
      </c>
      <c r="J142" s="29"/>
      <c r="K142" s="29"/>
      <c r="L142" s="29"/>
      <c r="M142" s="29"/>
      <c r="N142" s="29"/>
      <c r="O142" s="29"/>
      <c r="P142" s="29"/>
      <c r="Q142" s="97"/>
      <c r="R142" s="97">
        <v>1</v>
      </c>
      <c r="S142" s="185"/>
    </row>
    <row r="143" spans="1:19" ht="12.75">
      <c r="A143" s="564"/>
      <c r="B143" s="597"/>
      <c r="C143" s="591"/>
      <c r="D143" s="77" t="s">
        <v>11</v>
      </c>
      <c r="E143" s="77"/>
      <c r="F143" s="171">
        <v>1.3</v>
      </c>
      <c r="G143" s="35"/>
      <c r="H143" s="29"/>
      <c r="I143" s="29" t="s">
        <v>183</v>
      </c>
      <c r="J143" s="29"/>
      <c r="K143" s="29"/>
      <c r="L143" s="29"/>
      <c r="M143" s="29"/>
      <c r="N143" s="29"/>
      <c r="O143" s="29"/>
      <c r="P143" s="29"/>
      <c r="Q143" s="97"/>
      <c r="R143" s="97">
        <v>1</v>
      </c>
      <c r="S143" s="185"/>
    </row>
    <row r="144" spans="1:19" ht="3" customHeight="1" thickBot="1">
      <c r="A144" s="498"/>
      <c r="B144" s="96"/>
      <c r="C144" s="593"/>
      <c r="D144" s="77"/>
      <c r="E144" s="77"/>
      <c r="F144" s="171"/>
      <c r="G144" s="35"/>
      <c r="H144" s="29"/>
      <c r="I144" s="29"/>
      <c r="J144" s="29"/>
      <c r="K144" s="29"/>
      <c r="L144" s="29"/>
      <c r="M144" s="29"/>
      <c r="N144" s="29"/>
      <c r="O144" s="29"/>
      <c r="P144" s="29"/>
      <c r="Q144" s="97"/>
      <c r="R144" s="97"/>
      <c r="S144" s="185"/>
    </row>
    <row r="145" spans="1:19" ht="13.5" thickBot="1">
      <c r="A145" s="575"/>
      <c r="B145" s="605"/>
      <c r="C145" s="613"/>
      <c r="D145" s="83" t="s">
        <v>11</v>
      </c>
      <c r="E145" s="83"/>
      <c r="F145" s="178">
        <v>2.1</v>
      </c>
      <c r="G145" s="675" t="s">
        <v>153</v>
      </c>
      <c r="H145" s="675"/>
      <c r="I145" s="235" t="s">
        <v>158</v>
      </c>
      <c r="J145" s="235"/>
      <c r="K145" s="235"/>
      <c r="L145" s="235"/>
      <c r="M145" s="235"/>
      <c r="N145" s="235"/>
      <c r="O145" s="235"/>
      <c r="P145" s="235"/>
      <c r="Q145" s="236"/>
      <c r="R145" s="236">
        <v>1</v>
      </c>
      <c r="S145" s="237"/>
    </row>
    <row r="146" spans="1:19" s="170" customFormat="1" ht="19.5" customHeight="1" thickBot="1" thickTop="1">
      <c r="A146" s="672">
        <f>SUM(A142,A143,A145)</f>
        <v>0</v>
      </c>
      <c r="B146" s="673"/>
      <c r="C146" s="674"/>
      <c r="D146" s="80"/>
      <c r="E146" s="80"/>
      <c r="F146" s="175" t="s">
        <v>2</v>
      </c>
      <c r="G146" s="6"/>
      <c r="H146" s="6"/>
      <c r="I146" s="6"/>
      <c r="J146" s="6"/>
      <c r="K146" s="6"/>
      <c r="L146" s="6"/>
      <c r="M146" s="6"/>
      <c r="N146" s="6"/>
      <c r="O146" s="6"/>
      <c r="P146" s="6"/>
      <c r="Q146" s="100"/>
      <c r="R146" s="100"/>
      <c r="S146" s="193"/>
    </row>
    <row r="147" spans="1:19" s="121" customFormat="1" ht="19.5" customHeight="1" thickBot="1">
      <c r="A147" s="671">
        <f>A146+A139+A104+A93+A75+A64+A45+A28</f>
        <v>0</v>
      </c>
      <c r="B147" s="653"/>
      <c r="C147" s="653"/>
      <c r="D147" s="502"/>
      <c r="E147" s="503" t="s">
        <v>121</v>
      </c>
      <c r="F147" s="503"/>
      <c r="G147" s="502"/>
      <c r="H147" s="504"/>
      <c r="I147" s="504"/>
      <c r="J147" s="504"/>
      <c r="K147" s="504"/>
      <c r="L147" s="504"/>
      <c r="M147" s="505" t="s">
        <v>379</v>
      </c>
      <c r="N147" s="504"/>
      <c r="O147" s="504"/>
      <c r="P147" s="504"/>
      <c r="Q147" s="506"/>
      <c r="R147" s="501">
        <f>R140+R85+R94+R105+R65+R46+R29+R14</f>
        <v>130</v>
      </c>
      <c r="S147" s="507"/>
    </row>
    <row r="148" spans="1:19" s="67" customFormat="1" ht="6" customHeight="1">
      <c r="A148" s="124"/>
      <c r="B148" s="124"/>
      <c r="C148" s="124"/>
      <c r="D148" s="124"/>
      <c r="E148" s="124"/>
      <c r="F148" s="125"/>
      <c r="G148" s="129"/>
      <c r="H148" s="130"/>
      <c r="I148" s="129"/>
      <c r="J148" s="129"/>
      <c r="K148" s="129"/>
      <c r="L148" s="129"/>
      <c r="M148" s="129"/>
      <c r="N148" s="129"/>
      <c r="O148" s="131"/>
      <c r="P148" s="124"/>
      <c r="Q148" s="125"/>
      <c r="R148" s="125"/>
      <c r="S148" s="125"/>
    </row>
    <row r="149" spans="1:19" ht="12.75">
      <c r="A149" s="127"/>
      <c r="B149" s="127"/>
      <c r="C149" s="127"/>
      <c r="D149" s="127"/>
      <c r="E149" s="127"/>
      <c r="F149" s="126"/>
      <c r="G149" s="127"/>
      <c r="H149" s="127"/>
      <c r="I149" s="127"/>
      <c r="J149" s="127"/>
      <c r="K149" s="127"/>
      <c r="L149" s="127"/>
      <c r="M149" s="127"/>
      <c r="N149" s="127"/>
      <c r="O149" s="127"/>
      <c r="P149" s="127"/>
      <c r="Q149" s="126"/>
      <c r="R149" s="126"/>
      <c r="S149" s="126"/>
    </row>
    <row r="152" ht="18" customHeight="1"/>
    <row r="153" spans="2:19" ht="18">
      <c r="B153" s="316"/>
      <c r="C153" s="316"/>
      <c r="D153" s="316"/>
      <c r="E153" s="316"/>
      <c r="F153" s="316"/>
      <c r="G153" s="316"/>
      <c r="H153" s="698" t="s">
        <v>189</v>
      </c>
      <c r="I153" s="698"/>
      <c r="J153" s="698"/>
      <c r="K153" s="698"/>
      <c r="L153" s="698"/>
      <c r="M153" s="698"/>
      <c r="N153" s="698"/>
      <c r="O153" s="698"/>
      <c r="P153" s="698"/>
      <c r="Q153" s="698"/>
      <c r="R153" s="698"/>
      <c r="S153" s="698"/>
    </row>
    <row r="154" spans="2:19" ht="19.5">
      <c r="B154" s="315"/>
      <c r="C154" s="315"/>
      <c r="D154" s="315"/>
      <c r="E154" s="315"/>
      <c r="F154" s="223" t="s">
        <v>113</v>
      </c>
      <c r="G154" s="322"/>
      <c r="H154" s="699" t="s">
        <v>145</v>
      </c>
      <c r="I154" s="699"/>
      <c r="J154" s="699"/>
      <c r="K154" s="699"/>
      <c r="L154" s="699"/>
      <c r="M154" s="699"/>
      <c r="N154" s="699"/>
      <c r="O154" s="699"/>
      <c r="P154" s="699"/>
      <c r="Q154" s="699"/>
      <c r="R154" s="699"/>
      <c r="S154" s="699"/>
    </row>
    <row r="155" spans="1:19" ht="15.75">
      <c r="A155" s="289"/>
      <c r="B155" s="289"/>
      <c r="C155" s="289"/>
      <c r="D155" s="289"/>
      <c r="E155" s="289"/>
      <c r="F155" s="289"/>
      <c r="G155" s="289"/>
      <c r="H155" s="289"/>
      <c r="I155" s="289"/>
      <c r="J155" s="289"/>
      <c r="K155" s="289"/>
      <c r="L155" s="289"/>
      <c r="M155" s="289"/>
      <c r="N155" s="289"/>
      <c r="O155" s="289"/>
      <c r="P155" s="289"/>
      <c r="Q155" s="289"/>
      <c r="R155" s="289"/>
      <c r="S155" s="289"/>
    </row>
    <row r="156" ht="13.5" thickBot="1"/>
    <row r="157" spans="1:19" ht="15">
      <c r="A157" s="287"/>
      <c r="B157" s="206"/>
      <c r="C157" s="93"/>
      <c r="D157" s="207"/>
      <c r="E157" s="207"/>
      <c r="F157" s="93"/>
      <c r="G157" s="243"/>
      <c r="H157" s="244"/>
      <c r="I157" s="244"/>
      <c r="J157" s="244"/>
      <c r="K157" s="241"/>
      <c r="L157" s="244"/>
      <c r="M157" s="241"/>
      <c r="N157" s="244"/>
      <c r="O157" s="241"/>
      <c r="P157" s="244"/>
      <c r="Q157" s="244"/>
      <c r="R157" s="241"/>
      <c r="S157" s="285"/>
    </row>
    <row r="158" spans="1:19" ht="15">
      <c r="A158" s="288" t="s">
        <v>112</v>
      </c>
      <c r="B158" s="181"/>
      <c r="C158" s="91"/>
      <c r="D158" s="182"/>
      <c r="E158" s="182"/>
      <c r="F158" s="91"/>
      <c r="G158" s="197"/>
      <c r="H158" s="198"/>
      <c r="I158" s="198"/>
      <c r="J158" s="198"/>
      <c r="K158" s="169"/>
      <c r="L158" s="198"/>
      <c r="M158" s="169"/>
      <c r="N158" s="198"/>
      <c r="O158" s="169"/>
      <c r="P158" s="40"/>
      <c r="Q158" s="689" t="s">
        <v>141</v>
      </c>
      <c r="R158" s="689"/>
      <c r="S158" s="690"/>
    </row>
    <row r="159" spans="1:19" ht="15.75" thickBot="1">
      <c r="A159" s="213"/>
      <c r="B159" s="181"/>
      <c r="C159" s="91"/>
      <c r="D159" s="182"/>
      <c r="E159" s="182"/>
      <c r="F159" s="91"/>
      <c r="G159" s="197"/>
      <c r="H159" s="198"/>
      <c r="I159" s="201"/>
      <c r="J159" s="201"/>
      <c r="K159" s="92"/>
      <c r="L159" s="201"/>
      <c r="M159" s="92"/>
      <c r="N159" s="201"/>
      <c r="O159" s="92"/>
      <c r="P159" s="49"/>
      <c r="Q159" s="222"/>
      <c r="R159" s="286" t="s">
        <v>142</v>
      </c>
      <c r="S159" s="245"/>
    </row>
    <row r="160" spans="1:19" ht="16.5" thickBot="1">
      <c r="A160" s="508" t="s">
        <v>196</v>
      </c>
      <c r="B160" s="509" t="s">
        <v>1</v>
      </c>
      <c r="C160" s="509" t="s">
        <v>179</v>
      </c>
      <c r="D160" s="519"/>
      <c r="E160" s="519"/>
      <c r="F160" s="512" t="s">
        <v>188</v>
      </c>
      <c r="G160" s="513"/>
      <c r="H160" s="514"/>
      <c r="I160" s="515"/>
      <c r="J160" s="515"/>
      <c r="K160" s="515" t="s">
        <v>187</v>
      </c>
      <c r="L160" s="515"/>
      <c r="M160" s="515"/>
      <c r="N160" s="515"/>
      <c r="O160" s="515"/>
      <c r="P160" s="516" t="s">
        <v>6</v>
      </c>
      <c r="Q160" s="516"/>
      <c r="R160" s="517">
        <v>38</v>
      </c>
      <c r="S160" s="520"/>
    </row>
    <row r="161" spans="1:19" ht="12.75">
      <c r="A161" s="563"/>
      <c r="B161" s="7"/>
      <c r="C161" s="607"/>
      <c r="D161" s="81"/>
      <c r="E161" s="81"/>
      <c r="F161" s="113">
        <v>2.1</v>
      </c>
      <c r="G161" s="12" t="s">
        <v>39</v>
      </c>
      <c r="H161" s="12"/>
      <c r="I161" s="116" t="s">
        <v>95</v>
      </c>
      <c r="J161" s="116"/>
      <c r="K161" s="12"/>
      <c r="L161" s="12"/>
      <c r="M161" s="12"/>
      <c r="N161" s="12"/>
      <c r="O161" s="12"/>
      <c r="P161" s="329" t="s">
        <v>130</v>
      </c>
      <c r="Q161" s="329"/>
      <c r="R161" s="113" t="s">
        <v>173</v>
      </c>
      <c r="S161" s="265"/>
    </row>
    <row r="162" spans="1:19" ht="12.75">
      <c r="A162" s="564"/>
      <c r="B162" s="597"/>
      <c r="C162" s="591"/>
      <c r="D162" s="76" t="s">
        <v>11</v>
      </c>
      <c r="E162" s="77"/>
      <c r="F162" s="171">
        <v>2.2</v>
      </c>
      <c r="G162" s="13"/>
      <c r="H162" s="11"/>
      <c r="I162" s="22" t="s">
        <v>134</v>
      </c>
      <c r="J162" s="22"/>
      <c r="K162" s="11"/>
      <c r="L162" s="11"/>
      <c r="M162" s="11"/>
      <c r="N162" s="11"/>
      <c r="O162" s="11"/>
      <c r="P162" s="330" t="s">
        <v>130</v>
      </c>
      <c r="Q162" s="330"/>
      <c r="R162" s="331">
        <v>2</v>
      </c>
      <c r="S162" s="263"/>
    </row>
    <row r="163" spans="1:19" ht="3" customHeight="1" thickBot="1">
      <c r="A163" s="496"/>
      <c r="B163" s="583"/>
      <c r="C163" s="587"/>
      <c r="D163" s="79"/>
      <c r="E163" s="79"/>
      <c r="F163" s="171"/>
      <c r="G163" s="32"/>
      <c r="H163" s="31"/>
      <c r="I163" s="118"/>
      <c r="J163" s="118"/>
      <c r="K163" s="31"/>
      <c r="L163" s="31"/>
      <c r="M163" s="31"/>
      <c r="N163" s="31"/>
      <c r="O163" s="31"/>
      <c r="P163" s="330" t="s">
        <v>5</v>
      </c>
      <c r="Q163" s="330"/>
      <c r="R163" s="331"/>
      <c r="S163" s="263"/>
    </row>
    <row r="164" spans="1:19" ht="12.75">
      <c r="A164" s="563"/>
      <c r="B164" s="7"/>
      <c r="C164" s="607"/>
      <c r="D164" s="81"/>
      <c r="E164" s="81"/>
      <c r="F164" s="113">
        <v>3.1</v>
      </c>
      <c r="G164" s="8" t="s">
        <v>65</v>
      </c>
      <c r="H164" s="12"/>
      <c r="I164" s="116" t="s">
        <v>184</v>
      </c>
      <c r="J164" s="116"/>
      <c r="K164" s="12"/>
      <c r="L164" s="12"/>
      <c r="M164" s="12"/>
      <c r="N164" s="12"/>
      <c r="O164" s="12"/>
      <c r="P164" s="329" t="s">
        <v>130</v>
      </c>
      <c r="Q164" s="329"/>
      <c r="R164" s="113" t="s">
        <v>173</v>
      </c>
      <c r="S164" s="189"/>
    </row>
    <row r="165" spans="1:19" ht="12.75">
      <c r="A165" s="564"/>
      <c r="B165" s="597"/>
      <c r="C165" s="591"/>
      <c r="D165" s="77"/>
      <c r="E165" s="77"/>
      <c r="F165" s="171">
        <v>3.2</v>
      </c>
      <c r="G165" s="33"/>
      <c r="H165" s="11"/>
      <c r="I165" s="22" t="s">
        <v>185</v>
      </c>
      <c r="J165" s="22"/>
      <c r="K165" s="11"/>
      <c r="L165" s="11"/>
      <c r="M165" s="11"/>
      <c r="N165" s="11"/>
      <c r="O165" s="11"/>
      <c r="P165" s="330" t="s">
        <v>130</v>
      </c>
      <c r="Q165" s="330"/>
      <c r="R165" s="331">
        <v>2</v>
      </c>
      <c r="S165" s="263"/>
    </row>
    <row r="166" spans="1:19" ht="12.75">
      <c r="A166" s="564"/>
      <c r="B166" s="597"/>
      <c r="C166" s="591"/>
      <c r="D166" s="79"/>
      <c r="E166" s="79"/>
      <c r="F166" s="171">
        <v>3.3</v>
      </c>
      <c r="G166" s="66"/>
      <c r="H166" s="66" t="s">
        <v>6</v>
      </c>
      <c r="I166" s="22" t="s">
        <v>186</v>
      </c>
      <c r="J166" s="22"/>
      <c r="K166" s="11"/>
      <c r="L166" s="11"/>
      <c r="M166" s="11"/>
      <c r="N166" s="11"/>
      <c r="O166" s="11"/>
      <c r="P166" s="330" t="s">
        <v>130</v>
      </c>
      <c r="Q166" s="330"/>
      <c r="R166" s="331">
        <v>3</v>
      </c>
      <c r="S166" s="263"/>
    </row>
    <row r="167" spans="1:19" ht="3" customHeight="1" thickBot="1">
      <c r="A167" s="496"/>
      <c r="B167" s="583"/>
      <c r="C167" s="587"/>
      <c r="D167" s="79"/>
      <c r="E167" s="79"/>
      <c r="F167" s="176"/>
      <c r="G167" s="22"/>
      <c r="H167" s="11"/>
      <c r="I167" s="22"/>
      <c r="J167" s="22"/>
      <c r="K167" s="11"/>
      <c r="L167" s="11"/>
      <c r="M167" s="11"/>
      <c r="N167" s="11"/>
      <c r="O167" s="11"/>
      <c r="P167" s="330" t="s">
        <v>5</v>
      </c>
      <c r="Q167" s="330"/>
      <c r="R167" s="331"/>
      <c r="S167" s="263"/>
    </row>
    <row r="168" spans="1:19" ht="12.75">
      <c r="A168" s="563"/>
      <c r="B168" s="7"/>
      <c r="C168" s="607"/>
      <c r="D168" s="81"/>
      <c r="E168" s="81"/>
      <c r="F168" s="113">
        <v>4.1</v>
      </c>
      <c r="G168" s="12" t="s">
        <v>40</v>
      </c>
      <c r="H168" s="12"/>
      <c r="I168" s="116" t="s">
        <v>30</v>
      </c>
      <c r="J168" s="116"/>
      <c r="K168" s="12"/>
      <c r="L168" s="12"/>
      <c r="M168" s="12"/>
      <c r="N168" s="12"/>
      <c r="O168" s="12"/>
      <c r="P168" s="329" t="s">
        <v>130</v>
      </c>
      <c r="Q168" s="329"/>
      <c r="R168" s="113" t="s">
        <v>173</v>
      </c>
      <c r="S168" s="265"/>
    </row>
    <row r="169" spans="1:19" ht="12.75">
      <c r="A169" s="564"/>
      <c r="B169" s="597"/>
      <c r="C169" s="591"/>
      <c r="D169" s="77"/>
      <c r="E169" s="77"/>
      <c r="F169" s="171">
        <v>4.2</v>
      </c>
      <c r="G169" s="22"/>
      <c r="H169" s="11"/>
      <c r="I169" s="22" t="s">
        <v>208</v>
      </c>
      <c r="J169" s="22"/>
      <c r="K169" s="11"/>
      <c r="L169" s="11"/>
      <c r="M169" s="11"/>
      <c r="N169" s="11"/>
      <c r="O169" s="11"/>
      <c r="P169" s="330" t="s">
        <v>130</v>
      </c>
      <c r="Q169" s="330"/>
      <c r="R169" s="331">
        <v>2</v>
      </c>
      <c r="S169" s="263"/>
    </row>
    <row r="170" spans="1:19" ht="12.75">
      <c r="A170" s="564"/>
      <c r="B170" s="597"/>
      <c r="C170" s="591"/>
      <c r="D170" s="79"/>
      <c r="E170" s="79"/>
      <c r="F170" s="171">
        <v>4.3</v>
      </c>
      <c r="G170" s="66"/>
      <c r="H170" s="66" t="s">
        <v>6</v>
      </c>
      <c r="I170" s="22" t="s">
        <v>208</v>
      </c>
      <c r="J170" s="22"/>
      <c r="K170" s="11"/>
      <c r="L170" s="11"/>
      <c r="M170" s="11"/>
      <c r="N170" s="11"/>
      <c r="O170" s="11"/>
      <c r="P170" s="330" t="s">
        <v>130</v>
      </c>
      <c r="Q170" s="330"/>
      <c r="R170" s="332">
        <v>3</v>
      </c>
      <c r="S170" s="266"/>
    </row>
    <row r="171" spans="1:19" ht="3" customHeight="1" thickBot="1">
      <c r="A171" s="496"/>
      <c r="B171" s="583"/>
      <c r="C171" s="587"/>
      <c r="D171" s="82"/>
      <c r="E171" s="82"/>
      <c r="F171" s="177"/>
      <c r="G171" s="44"/>
      <c r="H171" s="43"/>
      <c r="I171" s="117"/>
      <c r="J171" s="117"/>
      <c r="K171" s="43"/>
      <c r="L171" s="43"/>
      <c r="M171" s="43"/>
      <c r="N171" s="43"/>
      <c r="O171" s="43"/>
      <c r="P171" s="333" t="s">
        <v>5</v>
      </c>
      <c r="Q171" s="333"/>
      <c r="R171" s="334"/>
      <c r="S171" s="267"/>
    </row>
    <row r="172" spans="1:19" ht="12.75">
      <c r="A172" s="563"/>
      <c r="B172" s="5"/>
      <c r="C172" s="590"/>
      <c r="D172" s="71"/>
      <c r="E172" s="71"/>
      <c r="F172" s="171">
        <v>5.1</v>
      </c>
      <c r="G172" s="11" t="s">
        <v>41</v>
      </c>
      <c r="H172" s="11"/>
      <c r="I172" s="22" t="s">
        <v>129</v>
      </c>
      <c r="J172" s="22"/>
      <c r="K172" s="11"/>
      <c r="L172" s="11"/>
      <c r="M172" s="11"/>
      <c r="N172" s="11"/>
      <c r="O172" s="11"/>
      <c r="P172" s="330" t="s">
        <v>130</v>
      </c>
      <c r="Q172" s="330"/>
      <c r="R172" s="113" t="s">
        <v>173</v>
      </c>
      <c r="S172" s="185"/>
    </row>
    <row r="173" spans="1:19" ht="12.75">
      <c r="A173" s="564"/>
      <c r="B173" s="597"/>
      <c r="C173" s="591"/>
      <c r="D173" s="71"/>
      <c r="E173" s="71"/>
      <c r="F173" s="282">
        <v>5.2</v>
      </c>
      <c r="G173" s="13"/>
      <c r="H173" s="11"/>
      <c r="I173" s="22" t="s">
        <v>31</v>
      </c>
      <c r="J173" s="22"/>
      <c r="K173" s="11"/>
      <c r="L173" s="11"/>
      <c r="M173" s="11"/>
      <c r="N173" s="11"/>
      <c r="O173" s="11"/>
      <c r="P173" s="330" t="s">
        <v>130</v>
      </c>
      <c r="Q173" s="330"/>
      <c r="R173" s="331">
        <v>2</v>
      </c>
      <c r="S173" s="263"/>
    </row>
    <row r="174" spans="1:19" ht="12.75">
      <c r="A174" s="564"/>
      <c r="B174" s="597"/>
      <c r="C174" s="591"/>
      <c r="D174" s="79"/>
      <c r="E174" s="79"/>
      <c r="F174" s="171">
        <v>5.3</v>
      </c>
      <c r="G174" s="66"/>
      <c r="H174" s="66" t="s">
        <v>6</v>
      </c>
      <c r="I174" s="22" t="s">
        <v>32</v>
      </c>
      <c r="J174" s="22"/>
      <c r="K174" s="11"/>
      <c r="L174" s="11"/>
      <c r="M174" s="11"/>
      <c r="N174" s="11"/>
      <c r="O174" s="11"/>
      <c r="P174" s="330" t="s">
        <v>130</v>
      </c>
      <c r="Q174" s="330"/>
      <c r="R174" s="314">
        <v>3</v>
      </c>
      <c r="S174" s="185"/>
    </row>
    <row r="175" spans="1:19" ht="3" customHeight="1" thickBot="1">
      <c r="A175" s="496"/>
      <c r="B175" s="583"/>
      <c r="C175" s="587"/>
      <c r="D175" s="79"/>
      <c r="E175" s="79"/>
      <c r="F175" s="171"/>
      <c r="G175" s="22"/>
      <c r="H175" s="11"/>
      <c r="I175" s="22"/>
      <c r="J175" s="22"/>
      <c r="K175" s="11"/>
      <c r="L175" s="11"/>
      <c r="M175" s="11"/>
      <c r="N175" s="11"/>
      <c r="O175" s="11"/>
      <c r="P175" s="330" t="s">
        <v>5</v>
      </c>
      <c r="Q175" s="330"/>
      <c r="R175" s="314"/>
      <c r="S175" s="185"/>
    </row>
    <row r="176" spans="1:19" ht="12.75">
      <c r="A176" s="563"/>
      <c r="B176" s="7"/>
      <c r="C176" s="607"/>
      <c r="D176" s="81" t="s">
        <v>11</v>
      </c>
      <c r="E176" s="81"/>
      <c r="F176" s="113">
        <v>6.1</v>
      </c>
      <c r="G176" s="12" t="s">
        <v>77</v>
      </c>
      <c r="H176" s="12"/>
      <c r="I176" s="116" t="s">
        <v>34</v>
      </c>
      <c r="J176" s="116"/>
      <c r="K176" s="12"/>
      <c r="L176" s="12"/>
      <c r="M176" s="12"/>
      <c r="N176" s="12"/>
      <c r="O176" s="12"/>
      <c r="P176" s="329" t="s">
        <v>130</v>
      </c>
      <c r="Q176" s="329"/>
      <c r="R176" s="113" t="s">
        <v>173</v>
      </c>
      <c r="S176" s="189"/>
    </row>
    <row r="177" spans="1:19" ht="12.75">
      <c r="A177" s="564"/>
      <c r="B177" s="597"/>
      <c r="C177" s="591"/>
      <c r="D177" s="77"/>
      <c r="E177" s="77"/>
      <c r="F177" s="171">
        <v>6.2</v>
      </c>
      <c r="G177" s="11"/>
      <c r="H177" s="11"/>
      <c r="I177" s="22" t="s">
        <v>209</v>
      </c>
      <c r="J177" s="22"/>
      <c r="K177" s="11"/>
      <c r="L177" s="11"/>
      <c r="M177" s="11"/>
      <c r="N177" s="11"/>
      <c r="O177" s="11"/>
      <c r="P177" s="330" t="s">
        <v>130</v>
      </c>
      <c r="Q177" s="330"/>
      <c r="R177" s="314">
        <v>2</v>
      </c>
      <c r="S177" s="185"/>
    </row>
    <row r="178" spans="1:19" ht="12.75">
      <c r="A178" s="564"/>
      <c r="B178" s="597"/>
      <c r="C178" s="591"/>
      <c r="D178" s="79"/>
      <c r="E178" s="79"/>
      <c r="F178" s="171">
        <v>6.3</v>
      </c>
      <c r="G178" s="66"/>
      <c r="H178" s="66" t="s">
        <v>6</v>
      </c>
      <c r="I178" s="22" t="s">
        <v>210</v>
      </c>
      <c r="J178" s="22"/>
      <c r="K178" s="11"/>
      <c r="L178" s="11"/>
      <c r="M178" s="11"/>
      <c r="N178" s="11"/>
      <c r="O178" s="11"/>
      <c r="P178" s="330" t="s">
        <v>130</v>
      </c>
      <c r="Q178" s="330"/>
      <c r="R178" s="314">
        <v>4</v>
      </c>
      <c r="S178" s="185"/>
    </row>
    <row r="179" spans="1:19" ht="3" customHeight="1" thickBot="1">
      <c r="A179" s="500"/>
      <c r="B179" s="603"/>
      <c r="C179" s="609"/>
      <c r="D179" s="72"/>
      <c r="E179" s="72"/>
      <c r="F179" s="172"/>
      <c r="G179" s="45"/>
      <c r="H179" s="21"/>
      <c r="I179" s="44"/>
      <c r="J179" s="44"/>
      <c r="K179" s="21"/>
      <c r="L179" s="21"/>
      <c r="M179" s="21"/>
      <c r="N179" s="21"/>
      <c r="O179" s="21"/>
      <c r="P179" s="333" t="s">
        <v>5</v>
      </c>
      <c r="Q179" s="333"/>
      <c r="R179" s="335"/>
      <c r="S179" s="191"/>
    </row>
    <row r="180" spans="1:19" ht="12.75">
      <c r="A180" s="572"/>
      <c r="B180" s="601"/>
      <c r="C180" s="595"/>
      <c r="D180" s="81" t="s">
        <v>11</v>
      </c>
      <c r="E180" s="73"/>
      <c r="F180" s="113">
        <v>7.1</v>
      </c>
      <c r="G180" s="8" t="s">
        <v>71</v>
      </c>
      <c r="H180" s="12"/>
      <c r="I180" s="116" t="s">
        <v>63</v>
      </c>
      <c r="J180" s="116"/>
      <c r="K180" s="12"/>
      <c r="L180" s="12"/>
      <c r="M180" s="12"/>
      <c r="N180" s="12"/>
      <c r="O180" s="12"/>
      <c r="P180" s="62"/>
      <c r="Q180" s="62"/>
      <c r="R180" s="101">
        <v>2</v>
      </c>
      <c r="S180" s="189"/>
    </row>
    <row r="181" spans="1:19" ht="12.75">
      <c r="A181" s="564"/>
      <c r="B181" s="597"/>
      <c r="C181" s="591"/>
      <c r="D181" s="317"/>
      <c r="E181" s="71"/>
      <c r="F181" s="171">
        <v>7.2</v>
      </c>
      <c r="G181" s="10"/>
      <c r="H181" s="11"/>
      <c r="I181" s="22" t="s">
        <v>144</v>
      </c>
      <c r="J181" s="22"/>
      <c r="K181" s="11"/>
      <c r="L181" s="11"/>
      <c r="M181" s="11"/>
      <c r="N181" s="11"/>
      <c r="O181" s="11"/>
      <c r="P181" s="56"/>
      <c r="Q181" s="56"/>
      <c r="R181" s="97">
        <v>1</v>
      </c>
      <c r="S181" s="185"/>
    </row>
    <row r="182" spans="1:19" ht="12.75">
      <c r="A182" s="564"/>
      <c r="B182" s="597"/>
      <c r="C182" s="591"/>
      <c r="D182" s="71"/>
      <c r="E182" s="71"/>
      <c r="F182" s="171">
        <v>7.3</v>
      </c>
      <c r="G182" s="10" t="s">
        <v>71</v>
      </c>
      <c r="H182" s="11"/>
      <c r="I182" s="22" t="s">
        <v>62</v>
      </c>
      <c r="J182" s="22"/>
      <c r="K182" s="11"/>
      <c r="L182" s="11"/>
      <c r="M182" s="11"/>
      <c r="N182" s="11"/>
      <c r="O182" s="11"/>
      <c r="P182" s="330" t="s">
        <v>130</v>
      </c>
      <c r="Q182" s="330"/>
      <c r="R182" s="314">
        <v>3</v>
      </c>
      <c r="S182" s="185"/>
    </row>
    <row r="183" spans="1:19" ht="3" customHeight="1" thickBot="1">
      <c r="A183" s="496"/>
      <c r="B183" s="583"/>
      <c r="C183" s="587"/>
      <c r="D183" s="74"/>
      <c r="E183" s="77"/>
      <c r="F183" s="171"/>
      <c r="G183" s="44"/>
      <c r="H183" s="21"/>
      <c r="I183" s="44"/>
      <c r="J183" s="44"/>
      <c r="K183" s="21"/>
      <c r="L183" s="21"/>
      <c r="M183" s="21"/>
      <c r="N183" s="21"/>
      <c r="O183" s="21"/>
      <c r="P183" s="336"/>
      <c r="Q183" s="333"/>
      <c r="R183" s="335"/>
      <c r="S183" s="191"/>
    </row>
    <row r="184" spans="1:19" ht="12.75">
      <c r="A184" s="563"/>
      <c r="B184" s="69"/>
      <c r="C184" s="618"/>
      <c r="D184" s="81"/>
      <c r="E184" s="81"/>
      <c r="F184" s="113">
        <v>8.1</v>
      </c>
      <c r="G184" s="12" t="s">
        <v>72</v>
      </c>
      <c r="H184" s="12"/>
      <c r="I184" s="115" t="s">
        <v>164</v>
      </c>
      <c r="J184" s="115"/>
      <c r="K184" s="12"/>
      <c r="L184" s="12"/>
      <c r="M184" s="12"/>
      <c r="N184" s="12"/>
      <c r="O184" s="12"/>
      <c r="P184" s="329" t="s">
        <v>130</v>
      </c>
      <c r="Q184" s="329"/>
      <c r="R184" s="113" t="s">
        <v>173</v>
      </c>
      <c r="S184" s="189"/>
    </row>
    <row r="185" spans="1:19" ht="12.75">
      <c r="A185" s="567"/>
      <c r="B185" s="581"/>
      <c r="C185" s="585"/>
      <c r="D185" s="77"/>
      <c r="E185" s="77"/>
      <c r="F185" s="171">
        <v>8.2</v>
      </c>
      <c r="G185" s="11"/>
      <c r="H185" s="11"/>
      <c r="I185" s="22" t="s">
        <v>61</v>
      </c>
      <c r="J185" s="22"/>
      <c r="K185" s="11"/>
      <c r="L185" s="11"/>
      <c r="M185" s="11"/>
      <c r="N185" s="11"/>
      <c r="O185" s="11"/>
      <c r="P185" s="330" t="s">
        <v>130</v>
      </c>
      <c r="Q185" s="330"/>
      <c r="R185" s="314">
        <v>2</v>
      </c>
      <c r="S185" s="185"/>
    </row>
    <row r="186" spans="1:19" ht="12.75">
      <c r="A186" s="564"/>
      <c r="B186" s="597"/>
      <c r="C186" s="591"/>
      <c r="D186" s="77" t="s">
        <v>11</v>
      </c>
      <c r="E186" s="77"/>
      <c r="F186" s="171">
        <v>8.3</v>
      </c>
      <c r="G186" s="66"/>
      <c r="H186" s="66" t="s">
        <v>6</v>
      </c>
      <c r="I186" s="22" t="s">
        <v>8</v>
      </c>
      <c r="J186" s="22"/>
      <c r="K186" s="11"/>
      <c r="L186" s="11"/>
      <c r="M186" s="11"/>
      <c r="N186" s="11"/>
      <c r="O186" s="11"/>
      <c r="P186" s="330" t="s">
        <v>130</v>
      </c>
      <c r="Q186" s="330"/>
      <c r="R186" s="314">
        <v>3</v>
      </c>
      <c r="S186" s="185"/>
    </row>
    <row r="187" spans="1:19" ht="3" customHeight="1" thickBot="1">
      <c r="A187" s="496"/>
      <c r="B187" s="583"/>
      <c r="C187" s="587"/>
      <c r="D187" s="82"/>
      <c r="E187" s="82"/>
      <c r="F187" s="172"/>
      <c r="G187" s="42"/>
      <c r="H187" s="43"/>
      <c r="I187" s="117"/>
      <c r="J187" s="117"/>
      <c r="K187" s="43"/>
      <c r="L187" s="43"/>
      <c r="M187" s="43"/>
      <c r="N187" s="43"/>
      <c r="O187" s="43"/>
      <c r="P187" s="336"/>
      <c r="Q187" s="333"/>
      <c r="R187" s="335"/>
      <c r="S187" s="191"/>
    </row>
    <row r="188" spans="1:19" ht="12.75">
      <c r="A188" s="570"/>
      <c r="B188" s="619"/>
      <c r="C188" s="614"/>
      <c r="D188" s="81"/>
      <c r="E188" s="81"/>
      <c r="F188" s="113">
        <v>9.1</v>
      </c>
      <c r="G188" s="12" t="s">
        <v>42</v>
      </c>
      <c r="H188" s="12"/>
      <c r="I188" s="115" t="s">
        <v>60</v>
      </c>
      <c r="J188" s="115"/>
      <c r="K188" s="12"/>
      <c r="L188" s="12"/>
      <c r="M188" s="12"/>
      <c r="N188" s="12"/>
      <c r="O188" s="12"/>
      <c r="P188" s="329" t="s">
        <v>130</v>
      </c>
      <c r="Q188" s="329"/>
      <c r="R188" s="312">
        <v>2</v>
      </c>
      <c r="S188" s="189"/>
    </row>
    <row r="189" spans="1:19" ht="12.75">
      <c r="A189" s="570"/>
      <c r="B189" s="619"/>
      <c r="C189" s="614"/>
      <c r="D189" s="79"/>
      <c r="E189" s="79"/>
      <c r="F189" s="171">
        <v>9.2</v>
      </c>
      <c r="G189" s="66"/>
      <c r="H189" s="11"/>
      <c r="I189" s="22" t="s">
        <v>33</v>
      </c>
      <c r="J189" s="22"/>
      <c r="K189" s="11"/>
      <c r="L189" s="11"/>
      <c r="M189" s="11"/>
      <c r="N189" s="11"/>
      <c r="O189" s="11"/>
      <c r="P189" s="330" t="s">
        <v>130</v>
      </c>
      <c r="Q189" s="330"/>
      <c r="R189" s="337">
        <v>1</v>
      </c>
      <c r="S189" s="268"/>
    </row>
    <row r="190" spans="1:19" ht="3" customHeight="1" thickBot="1">
      <c r="A190" s="496"/>
      <c r="B190" s="583"/>
      <c r="C190" s="587"/>
      <c r="D190" s="79"/>
      <c r="E190" s="79"/>
      <c r="F190" s="171"/>
      <c r="G190" s="13"/>
      <c r="H190" s="11"/>
      <c r="I190" s="22"/>
      <c r="J190" s="22"/>
      <c r="K190" s="11"/>
      <c r="L190" s="11"/>
      <c r="M190" s="11"/>
      <c r="N190" s="11"/>
      <c r="O190" s="11"/>
      <c r="P190" s="338"/>
      <c r="Q190" s="330"/>
      <c r="R190" s="337"/>
      <c r="S190" s="268"/>
    </row>
    <row r="191" spans="1:19" ht="13.5" thickBot="1">
      <c r="A191" s="563"/>
      <c r="B191" s="574"/>
      <c r="C191" s="594"/>
      <c r="D191" s="81" t="s">
        <v>11</v>
      </c>
      <c r="E191" s="81"/>
      <c r="F191" s="113">
        <v>10</v>
      </c>
      <c r="G191" s="12" t="s">
        <v>73</v>
      </c>
      <c r="H191" s="12"/>
      <c r="I191" s="116" t="s">
        <v>191</v>
      </c>
      <c r="J191" s="116"/>
      <c r="K191" s="12"/>
      <c r="L191" s="12"/>
      <c r="M191" s="12"/>
      <c r="N191" s="12"/>
      <c r="O191" s="12"/>
      <c r="P191" s="329" t="s">
        <v>130</v>
      </c>
      <c r="Q191" s="329"/>
      <c r="R191" s="339">
        <v>10</v>
      </c>
      <c r="S191" s="269"/>
    </row>
    <row r="192" spans="1:19" ht="13.5" customHeight="1" thickBot="1">
      <c r="A192" s="568"/>
      <c r="B192" s="605"/>
      <c r="C192" s="613"/>
      <c r="D192" s="83" t="s">
        <v>11</v>
      </c>
      <c r="E192" s="83"/>
      <c r="F192" s="178">
        <v>11</v>
      </c>
      <c r="G192" s="64" t="s">
        <v>84</v>
      </c>
      <c r="H192" s="64"/>
      <c r="I192" s="119" t="s">
        <v>85</v>
      </c>
      <c r="J192" s="119"/>
      <c r="K192" s="64"/>
      <c r="L192" s="64"/>
      <c r="M192" s="64"/>
      <c r="N192" s="64"/>
      <c r="O192" s="64"/>
      <c r="P192" s="65"/>
      <c r="Q192" s="65"/>
      <c r="R192" s="104">
        <v>1</v>
      </c>
      <c r="S192" s="270"/>
    </row>
    <row r="193" spans="1:19" ht="19.5" customHeight="1" thickBot="1" thickTop="1">
      <c r="A193" s="672">
        <f>MAX(SUM(A87,A89,A90,A92),SUM(A192,A191,A189,A188,MAX(A186,A185),A182,A181,A180,MAX(A178,A177),MAX(A174,A173),MAX(A170,A169),MAX(A166,A165),A162))</f>
        <v>0</v>
      </c>
      <c r="B193" s="673"/>
      <c r="C193" s="674"/>
      <c r="D193" s="75"/>
      <c r="E193" s="75"/>
      <c r="F193" s="173" t="s">
        <v>2</v>
      </c>
      <c r="G193" s="17"/>
      <c r="H193" s="290"/>
      <c r="I193" s="290"/>
      <c r="J193" s="290"/>
      <c r="K193" s="290"/>
      <c r="L193" s="290"/>
      <c r="M193" s="290"/>
      <c r="N193" s="290"/>
      <c r="O193" s="290"/>
      <c r="P193" s="290"/>
      <c r="Q193" s="291"/>
      <c r="R193" s="95"/>
      <c r="S193" s="184"/>
    </row>
    <row r="194" ht="13.5" thickBot="1"/>
    <row r="195" spans="1:19" s="67" customFormat="1" ht="3" customHeight="1">
      <c r="A195" s="141"/>
      <c r="B195" s="142"/>
      <c r="C195" s="142"/>
      <c r="D195" s="142"/>
      <c r="E195" s="142"/>
      <c r="F195" s="143"/>
      <c r="G195" s="144"/>
      <c r="H195" s="145"/>
      <c r="I195" s="144"/>
      <c r="J195" s="144"/>
      <c r="K195" s="144"/>
      <c r="L195" s="144"/>
      <c r="M195" s="144"/>
      <c r="N195" s="144"/>
      <c r="O195" s="146"/>
      <c r="P195" s="142"/>
      <c r="Q195" s="143"/>
      <c r="R195" s="143"/>
      <c r="S195" s="147"/>
    </row>
    <row r="196" spans="1:19" s="167" customFormat="1" ht="43.5" customHeight="1">
      <c r="A196" s="165"/>
      <c r="B196" s="700" t="s">
        <v>139</v>
      </c>
      <c r="C196" s="700"/>
      <c r="D196" s="700"/>
      <c r="E196" s="700"/>
      <c r="F196" s="700"/>
      <c r="G196" s="700"/>
      <c r="H196" s="700"/>
      <c r="I196" s="700"/>
      <c r="J196" s="700"/>
      <c r="K196" s="700"/>
      <c r="L196" s="700"/>
      <c r="M196" s="700"/>
      <c r="N196" s="700"/>
      <c r="O196" s="700"/>
      <c r="P196" s="700"/>
      <c r="Q196" s="700"/>
      <c r="R196" s="700"/>
      <c r="S196" s="166"/>
    </row>
    <row r="197" spans="1:19" s="67" customFormat="1" ht="3" customHeight="1">
      <c r="A197" s="133"/>
      <c r="B197" s="127"/>
      <c r="C197" s="127"/>
      <c r="D197" s="127"/>
      <c r="E197" s="127"/>
      <c r="F197" s="126"/>
      <c r="G197" s="126"/>
      <c r="H197" s="130"/>
      <c r="I197" s="129"/>
      <c r="J197" s="129"/>
      <c r="K197" s="129"/>
      <c r="L197" s="129"/>
      <c r="M197" s="129"/>
      <c r="N197" s="129"/>
      <c r="O197" s="131"/>
      <c r="P197" s="124"/>
      <c r="Q197" s="125"/>
      <c r="R197" s="125"/>
      <c r="S197" s="134"/>
    </row>
    <row r="198" spans="1:19" s="156" customFormat="1" ht="24.75" customHeight="1">
      <c r="A198" s="152"/>
      <c r="B198" s="153"/>
      <c r="C198" s="153"/>
      <c r="D198" s="153"/>
      <c r="E198" s="153"/>
      <c r="F198" s="154"/>
      <c r="G198" s="327" t="s">
        <v>455</v>
      </c>
      <c r="H198" s="157"/>
      <c r="I198" s="158"/>
      <c r="J198" s="158"/>
      <c r="K198" s="159"/>
      <c r="L198" s="199"/>
      <c r="M198" s="328" t="s">
        <v>83</v>
      </c>
      <c r="N198" s="454"/>
      <c r="O198" s="455"/>
      <c r="P198" s="164"/>
      <c r="Q198" s="160"/>
      <c r="R198" s="161"/>
      <c r="S198" s="155"/>
    </row>
    <row r="199" spans="1:19" s="67" customFormat="1" ht="3" customHeight="1">
      <c r="A199" s="133"/>
      <c r="B199" s="124"/>
      <c r="C199" s="124"/>
      <c r="D199" s="124"/>
      <c r="E199" s="124"/>
      <c r="F199" s="125"/>
      <c r="G199" s="132"/>
      <c r="H199" s="125"/>
      <c r="I199" s="128"/>
      <c r="J199" s="128"/>
      <c r="K199" s="128"/>
      <c r="L199" s="128"/>
      <c r="M199" s="168"/>
      <c r="N199" s="168"/>
      <c r="O199" s="131"/>
      <c r="P199" s="124"/>
      <c r="Q199" s="125"/>
      <c r="R199" s="125"/>
      <c r="S199" s="134"/>
    </row>
    <row r="200" spans="1:19" s="156" customFormat="1" ht="24.75" customHeight="1">
      <c r="A200" s="152"/>
      <c r="B200" s="153"/>
      <c r="C200" s="153"/>
      <c r="D200" s="153"/>
      <c r="E200" s="153"/>
      <c r="F200" s="154"/>
      <c r="G200" s="327" t="s">
        <v>80</v>
      </c>
      <c r="H200" s="162"/>
      <c r="I200" s="163"/>
      <c r="J200" s="163"/>
      <c r="K200" s="326"/>
      <c r="L200" s="200"/>
      <c r="M200" s="327" t="s">
        <v>79</v>
      </c>
      <c r="N200" s="454"/>
      <c r="O200" s="455"/>
      <c r="P200" s="164"/>
      <c r="Q200" s="160"/>
      <c r="R200" s="161"/>
      <c r="S200" s="155"/>
    </row>
    <row r="201" spans="1:19" s="67" customFormat="1" ht="3" customHeight="1" thickBot="1">
      <c r="A201" s="135"/>
      <c r="B201" s="136"/>
      <c r="C201" s="136"/>
      <c r="D201" s="136"/>
      <c r="E201" s="136"/>
      <c r="F201" s="137"/>
      <c r="G201" s="138"/>
      <c r="H201" s="137"/>
      <c r="I201" s="139"/>
      <c r="J201" s="139"/>
      <c r="K201" s="139"/>
      <c r="L201" s="139"/>
      <c r="M201" s="139"/>
      <c r="N201" s="139"/>
      <c r="O201" s="148"/>
      <c r="P201" s="136"/>
      <c r="Q201" s="137"/>
      <c r="R201" s="137"/>
      <c r="S201" s="140"/>
    </row>
    <row r="202" spans="1:19" s="67" customFormat="1" ht="6" customHeight="1" thickBot="1">
      <c r="A202" s="304"/>
      <c r="B202" s="304"/>
      <c r="C202" s="304"/>
      <c r="D202" s="304"/>
      <c r="E202" s="304"/>
      <c r="F202" s="275"/>
      <c r="G202" s="305"/>
      <c r="H202" s="275"/>
      <c r="I202" s="305"/>
      <c r="J202" s="305"/>
      <c r="K202" s="305"/>
      <c r="L202" s="305"/>
      <c r="M202" s="305"/>
      <c r="N202" s="305"/>
      <c r="O202" s="306"/>
      <c r="P202" s="304"/>
      <c r="Q202" s="275"/>
      <c r="R202" s="275"/>
      <c r="S202" s="275"/>
    </row>
    <row r="203" spans="1:19" s="167" customFormat="1" ht="43.5" customHeight="1">
      <c r="A203" s="293"/>
      <c r="B203" s="697" t="s">
        <v>143</v>
      </c>
      <c r="C203" s="697"/>
      <c r="D203" s="697"/>
      <c r="E203" s="697"/>
      <c r="F203" s="697"/>
      <c r="G203" s="697"/>
      <c r="H203" s="697"/>
      <c r="I203" s="697"/>
      <c r="J203" s="697"/>
      <c r="K203" s="697"/>
      <c r="L203" s="697"/>
      <c r="M203" s="697"/>
      <c r="N203" s="697"/>
      <c r="O203" s="697"/>
      <c r="P203" s="697"/>
      <c r="Q203" s="697"/>
      <c r="R203" s="697"/>
      <c r="S203" s="294"/>
    </row>
    <row r="204" spans="1:19" s="67" customFormat="1" ht="3" customHeight="1">
      <c r="A204" s="133"/>
      <c r="B204" s="127"/>
      <c r="C204" s="127"/>
      <c r="D204" s="127"/>
      <c r="E204" s="127"/>
      <c r="F204" s="126"/>
      <c r="G204" s="126"/>
      <c r="H204" s="125"/>
      <c r="I204" s="128"/>
      <c r="J204" s="128"/>
      <c r="K204" s="128"/>
      <c r="L204" s="128"/>
      <c r="M204" s="128"/>
      <c r="N204" s="128"/>
      <c r="O204" s="131"/>
      <c r="P204" s="124"/>
      <c r="Q204" s="125"/>
      <c r="R204" s="125"/>
      <c r="S204" s="134"/>
    </row>
    <row r="205" spans="1:19" s="156" customFormat="1" ht="24.75" customHeight="1">
      <c r="A205" s="152"/>
      <c r="B205" s="153"/>
      <c r="C205" s="153"/>
      <c r="D205" s="153"/>
      <c r="E205" s="153"/>
      <c r="F205" s="154"/>
      <c r="G205" s="327" t="s">
        <v>82</v>
      </c>
      <c r="H205" s="157"/>
      <c r="I205" s="158"/>
      <c r="J205" s="158"/>
      <c r="K205" s="159"/>
      <c r="L205" s="199"/>
      <c r="M205" s="328" t="s">
        <v>83</v>
      </c>
      <c r="N205" s="454"/>
      <c r="O205" s="455"/>
      <c r="P205" s="164"/>
      <c r="Q205" s="160"/>
      <c r="R205" s="161"/>
      <c r="S205" s="155"/>
    </row>
    <row r="206" spans="1:19" s="67" customFormat="1" ht="3" customHeight="1">
      <c r="A206" s="133"/>
      <c r="B206" s="124"/>
      <c r="C206" s="124"/>
      <c r="D206" s="124"/>
      <c r="E206" s="124"/>
      <c r="F206" s="125"/>
      <c r="G206" s="132"/>
      <c r="H206" s="125"/>
      <c r="I206" s="128"/>
      <c r="J206" s="128"/>
      <c r="K206" s="128"/>
      <c r="L206" s="128"/>
      <c r="M206" s="168"/>
      <c r="N206" s="168"/>
      <c r="O206" s="131"/>
      <c r="P206" s="124"/>
      <c r="Q206" s="125"/>
      <c r="R206" s="125"/>
      <c r="S206" s="134"/>
    </row>
    <row r="207" spans="1:19" s="156" customFormat="1" ht="24.75" customHeight="1">
      <c r="A207" s="152"/>
      <c r="B207" s="153"/>
      <c r="C207" s="153"/>
      <c r="D207" s="153"/>
      <c r="E207" s="153"/>
      <c r="F207" s="154"/>
      <c r="G207" s="327" t="s">
        <v>80</v>
      </c>
      <c r="H207" s="162"/>
      <c r="I207" s="163"/>
      <c r="J207" s="163"/>
      <c r="K207" s="326"/>
      <c r="L207" s="200"/>
      <c r="M207" s="327" t="s">
        <v>79</v>
      </c>
      <c r="N207" s="454"/>
      <c r="O207" s="455"/>
      <c r="P207" s="164"/>
      <c r="Q207" s="160"/>
      <c r="R207" s="161"/>
      <c r="S207" s="155"/>
    </row>
    <row r="208" spans="1:19" s="156" customFormat="1" ht="3" customHeight="1" thickBot="1">
      <c r="A208" s="295"/>
      <c r="B208" s="296"/>
      <c r="C208" s="296"/>
      <c r="D208" s="296"/>
      <c r="E208" s="296"/>
      <c r="F208" s="297"/>
      <c r="G208" s="298"/>
      <c r="H208" s="297"/>
      <c r="I208" s="299"/>
      <c r="J208" s="299"/>
      <c r="K208" s="299"/>
      <c r="L208" s="299"/>
      <c r="M208" s="298"/>
      <c r="N208" s="298"/>
      <c r="O208" s="300"/>
      <c r="P208" s="296"/>
      <c r="Q208" s="297"/>
      <c r="R208" s="297"/>
      <c r="S208" s="301"/>
    </row>
    <row r="209" spans="1:19" s="156" customFormat="1" ht="6" customHeight="1" thickBot="1">
      <c r="A209" s="307"/>
      <c r="B209" s="307"/>
      <c r="C209" s="307"/>
      <c r="D209" s="307"/>
      <c r="E209" s="307"/>
      <c r="F209" s="308"/>
      <c r="G209" s="309"/>
      <c r="H209" s="308"/>
      <c r="I209" s="310"/>
      <c r="J209" s="310"/>
      <c r="K209" s="310"/>
      <c r="L209" s="310"/>
      <c r="M209" s="309"/>
      <c r="N209" s="309"/>
      <c r="O209" s="311"/>
      <c r="P209" s="307"/>
      <c r="Q209" s="308"/>
      <c r="R209" s="308"/>
      <c r="S209" s="308"/>
    </row>
    <row r="210" spans="1:19" s="156" customFormat="1" ht="45" customHeight="1">
      <c r="A210" s="302"/>
      <c r="B210" s="697" t="s">
        <v>143</v>
      </c>
      <c r="C210" s="697"/>
      <c r="D210" s="697"/>
      <c r="E210" s="697"/>
      <c r="F210" s="697"/>
      <c r="G210" s="697"/>
      <c r="H210" s="697"/>
      <c r="I210" s="697"/>
      <c r="J210" s="697"/>
      <c r="K210" s="697"/>
      <c r="L210" s="697"/>
      <c r="M210" s="697"/>
      <c r="N210" s="697"/>
      <c r="O210" s="697"/>
      <c r="P210" s="697"/>
      <c r="Q210" s="697"/>
      <c r="R210" s="697"/>
      <c r="S210" s="303"/>
    </row>
    <row r="211" spans="1:19" s="67" customFormat="1" ht="3" customHeight="1">
      <c r="A211" s="133"/>
      <c r="B211" s="127"/>
      <c r="C211" s="127"/>
      <c r="D211" s="127"/>
      <c r="E211" s="127"/>
      <c r="F211" s="126"/>
      <c r="G211" s="126"/>
      <c r="H211" s="125"/>
      <c r="I211" s="128"/>
      <c r="J211" s="128"/>
      <c r="K211" s="128"/>
      <c r="L211" s="128"/>
      <c r="M211" s="128"/>
      <c r="N211" s="128"/>
      <c r="O211" s="131"/>
      <c r="P211" s="124"/>
      <c r="Q211" s="125"/>
      <c r="R211" s="125"/>
      <c r="S211" s="134"/>
    </row>
    <row r="212" spans="1:19" s="156" customFormat="1" ht="24.75" customHeight="1">
      <c r="A212" s="152"/>
      <c r="B212" s="153"/>
      <c r="C212" s="153"/>
      <c r="D212" s="153"/>
      <c r="E212" s="153"/>
      <c r="F212" s="154"/>
      <c r="G212" s="327" t="s">
        <v>81</v>
      </c>
      <c r="H212" s="157"/>
      <c r="I212" s="158"/>
      <c r="J212" s="158"/>
      <c r="K212" s="159"/>
      <c r="L212" s="199"/>
      <c r="M212" s="328" t="s">
        <v>83</v>
      </c>
      <c r="N212" s="454"/>
      <c r="O212" s="455"/>
      <c r="P212" s="164"/>
      <c r="Q212" s="160"/>
      <c r="R212" s="161"/>
      <c r="S212" s="155"/>
    </row>
    <row r="213" spans="1:19" s="67" customFormat="1" ht="3" customHeight="1">
      <c r="A213" s="133"/>
      <c r="B213" s="124"/>
      <c r="C213" s="124"/>
      <c r="D213" s="124"/>
      <c r="E213" s="124"/>
      <c r="F213" s="125"/>
      <c r="G213" s="132"/>
      <c r="H213" s="125"/>
      <c r="I213" s="128"/>
      <c r="J213" s="128"/>
      <c r="K213" s="128"/>
      <c r="L213" s="128"/>
      <c r="M213" s="168"/>
      <c r="N213" s="168"/>
      <c r="O213" s="131"/>
      <c r="P213" s="124"/>
      <c r="Q213" s="125"/>
      <c r="R213" s="125"/>
      <c r="S213" s="134"/>
    </row>
    <row r="214" spans="1:19" s="156" customFormat="1" ht="24.75" customHeight="1">
      <c r="A214" s="152"/>
      <c r="B214" s="153"/>
      <c r="C214" s="153"/>
      <c r="D214" s="153"/>
      <c r="E214" s="153"/>
      <c r="F214" s="154"/>
      <c r="G214" s="327" t="s">
        <v>80</v>
      </c>
      <c r="H214" s="162"/>
      <c r="I214" s="163"/>
      <c r="J214" s="163"/>
      <c r="K214" s="326"/>
      <c r="L214" s="200"/>
      <c r="M214" s="327" t="s">
        <v>79</v>
      </c>
      <c r="N214" s="454"/>
      <c r="O214" s="455"/>
      <c r="P214" s="164"/>
      <c r="Q214" s="160"/>
      <c r="R214" s="161"/>
      <c r="S214" s="155"/>
    </row>
    <row r="215" spans="1:19" ht="3" customHeight="1" thickBot="1">
      <c r="A215" s="149"/>
      <c r="B215" s="20"/>
      <c r="C215" s="20"/>
      <c r="D215" s="20"/>
      <c r="E215" s="20"/>
      <c r="F215" s="150"/>
      <c r="G215" s="20"/>
      <c r="H215" s="20"/>
      <c r="I215" s="20"/>
      <c r="J215" s="20"/>
      <c r="K215" s="20"/>
      <c r="L215" s="20"/>
      <c r="M215" s="20"/>
      <c r="N215" s="20"/>
      <c r="O215" s="20"/>
      <c r="P215" s="20"/>
      <c r="Q215" s="150"/>
      <c r="R215" s="150"/>
      <c r="S215" s="151"/>
    </row>
  </sheetData>
  <sheetProtection/>
  <mergeCells count="30">
    <mergeCell ref="F8:I8"/>
    <mergeCell ref="B210:R210"/>
    <mergeCell ref="H153:S153"/>
    <mergeCell ref="H154:S154"/>
    <mergeCell ref="B203:R203"/>
    <mergeCell ref="B196:R196"/>
    <mergeCell ref="A193:C193"/>
    <mergeCell ref="Q158:S158"/>
    <mergeCell ref="A147:C147"/>
    <mergeCell ref="G142:H142"/>
    <mergeCell ref="Q12:S12"/>
    <mergeCell ref="M83:O84"/>
    <mergeCell ref="P83:P84"/>
    <mergeCell ref="A45:C45"/>
    <mergeCell ref="A75:C75"/>
    <mergeCell ref="A64:C64"/>
    <mergeCell ref="H1:S2"/>
    <mergeCell ref="K5:S5"/>
    <mergeCell ref="K3:S3"/>
    <mergeCell ref="H3:J3"/>
    <mergeCell ref="K4:S4"/>
    <mergeCell ref="A146:C146"/>
    <mergeCell ref="G145:H145"/>
    <mergeCell ref="A28:C28"/>
    <mergeCell ref="H81:S81"/>
    <mergeCell ref="H83:J83"/>
    <mergeCell ref="H84:J84"/>
    <mergeCell ref="A139:C139"/>
    <mergeCell ref="A104:C104"/>
    <mergeCell ref="A93:C93"/>
  </mergeCells>
  <printOptions horizontalCentered="1"/>
  <pageMargins left="0.25" right="0.25" top="0.5" bottom="0.25" header="0" footer="0.4"/>
  <pageSetup fitToHeight="2" horizontalDpi="300" verticalDpi="300" orientation="portrait" scale="74" r:id="rId4"/>
  <headerFooter alignWithMargins="0">
    <oddFooter>&amp;L&amp;"Arial,Bold"US Green Building Council&amp;C&amp;"Arial,Italic"Page &amp;P&amp;R&amp;"Arial,Italic"Version 1.11a
Updated August, 2007</oddFooter>
  </headerFooter>
  <rowBreaks count="2" manualBreakCount="2">
    <brk id="79" max="255" man="1"/>
    <brk id="149"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W407"/>
  <sheetViews>
    <sheetView showGridLines="0" zoomScale="85" zoomScaleNormal="85" zoomScaleSheetLayoutView="55" workbookViewId="0" topLeftCell="A1">
      <selection activeCell="V4" sqref="V4"/>
    </sheetView>
  </sheetViews>
  <sheetFormatPr defaultColWidth="9.140625" defaultRowHeight="12.75"/>
  <cols>
    <col min="1" max="2" width="2.8515625" style="0" customWidth="1"/>
    <col min="3" max="3" width="4.7109375" style="0" customWidth="1"/>
    <col min="4" max="5" width="2.8515625" style="0" customWidth="1"/>
    <col min="6" max="6" width="7.421875" style="54" customWidth="1"/>
    <col min="7" max="7" width="4.7109375" style="0" customWidth="1"/>
    <col min="8" max="8" width="4.28125" style="0" customWidth="1"/>
    <col min="9" max="9" width="9.7109375" style="0" customWidth="1"/>
    <col min="10" max="10" width="21.8515625" style="0" customWidth="1"/>
    <col min="11" max="11" width="11.57421875" style="0" customWidth="1"/>
    <col min="12" max="12" width="8.421875" style="0" customWidth="1"/>
    <col min="13" max="14" width="8.00390625" style="0" customWidth="1"/>
    <col min="16" max="16" width="8.421875" style="0" customWidth="1"/>
    <col min="17" max="17" width="10.28125" style="0" customWidth="1"/>
    <col min="18" max="18" width="10.28125" style="54" customWidth="1"/>
    <col min="19" max="19" width="3.7109375" style="54" customWidth="1"/>
    <col min="20" max="21" width="4.7109375" style="0" customWidth="1"/>
    <col min="22" max="22" width="13.7109375" style="0" customWidth="1"/>
    <col min="23" max="23" width="13.421875" style="0" customWidth="1"/>
  </cols>
  <sheetData>
    <row r="1" spans="1:19" ht="24" customHeight="1">
      <c r="A1" s="1"/>
      <c r="B1" s="1"/>
      <c r="C1" s="1"/>
      <c r="D1" s="2"/>
      <c r="E1" s="2"/>
      <c r="F1" s="1"/>
      <c r="G1" s="2"/>
      <c r="H1" s="2"/>
      <c r="I1" s="676" t="s">
        <v>332</v>
      </c>
      <c r="J1" s="676"/>
      <c r="K1" s="676"/>
      <c r="L1" s="676"/>
      <c r="M1" s="676"/>
      <c r="N1" s="676"/>
      <c r="O1" s="676"/>
      <c r="P1" s="676"/>
      <c r="Q1" s="676"/>
      <c r="R1" s="676"/>
      <c r="S1" s="676"/>
    </row>
    <row r="2" spans="1:19" s="86" customFormat="1" ht="16.5" customHeight="1" thickBot="1">
      <c r="A2" s="84"/>
      <c r="B2" s="84"/>
      <c r="C2" s="84"/>
      <c r="D2" s="85"/>
      <c r="E2" s="85"/>
      <c r="F2" s="84"/>
      <c r="G2" s="85"/>
      <c r="H2" s="85"/>
      <c r="I2" s="725"/>
      <c r="J2" s="725"/>
      <c r="K2" s="725"/>
      <c r="L2" s="725"/>
      <c r="M2" s="725"/>
      <c r="N2" s="725"/>
      <c r="O2" s="725"/>
      <c r="P2" s="725"/>
      <c r="Q2" s="725"/>
      <c r="R2" s="725"/>
      <c r="S2" s="725"/>
    </row>
    <row r="3" spans="1:19" ht="24.75" customHeight="1">
      <c r="A3" s="3"/>
      <c r="B3" s="181"/>
      <c r="C3" s="181"/>
      <c r="D3" s="182"/>
      <c r="E3" s="182"/>
      <c r="F3" s="223" t="s">
        <v>113</v>
      </c>
      <c r="G3" s="223"/>
      <c r="H3" s="223"/>
      <c r="I3" s="354" t="s">
        <v>0</v>
      </c>
      <c r="J3" s="355"/>
      <c r="K3" s="728"/>
      <c r="L3" s="728"/>
      <c r="M3" s="728"/>
      <c r="N3" s="728"/>
      <c r="O3" s="728"/>
      <c r="P3" s="728"/>
      <c r="Q3" s="728"/>
      <c r="R3" s="728"/>
      <c r="S3" s="729"/>
    </row>
    <row r="4" spans="1:19" ht="24.75" customHeight="1">
      <c r="A4" s="3"/>
      <c r="B4" s="181"/>
      <c r="C4" s="181"/>
      <c r="D4" s="182"/>
      <c r="E4" s="182"/>
      <c r="F4" s="223"/>
      <c r="G4" s="223"/>
      <c r="H4" s="223"/>
      <c r="I4" s="549" t="s">
        <v>453</v>
      </c>
      <c r="J4" s="550"/>
      <c r="K4" s="761"/>
      <c r="L4" s="761"/>
      <c r="M4" s="761"/>
      <c r="N4" s="761"/>
      <c r="O4" s="761"/>
      <c r="P4" s="761"/>
      <c r="Q4" s="761"/>
      <c r="R4" s="761"/>
      <c r="S4" s="762"/>
    </row>
    <row r="5" spans="1:19" ht="24.75" customHeight="1" thickBot="1">
      <c r="A5" s="3"/>
      <c r="B5" s="181"/>
      <c r="C5" s="181"/>
      <c r="D5" s="182"/>
      <c r="E5" s="182"/>
      <c r="F5" s="181"/>
      <c r="G5" s="182"/>
      <c r="H5" s="182"/>
      <c r="I5" s="27" t="s">
        <v>178</v>
      </c>
      <c r="J5" s="27"/>
      <c r="K5" s="730"/>
      <c r="L5" s="730"/>
      <c r="M5" s="730"/>
      <c r="N5" s="730"/>
      <c r="O5" s="730"/>
      <c r="P5" s="730"/>
      <c r="Q5" s="730"/>
      <c r="R5" s="730"/>
      <c r="S5" s="731"/>
    </row>
    <row r="6" spans="1:19" ht="12.75" customHeight="1" thickBot="1">
      <c r="A6" s="3"/>
      <c r="B6" s="181"/>
      <c r="C6" s="181"/>
      <c r="D6" s="182"/>
      <c r="E6" s="182"/>
      <c r="F6" s="181"/>
      <c r="G6" s="182"/>
      <c r="H6" s="182"/>
      <c r="I6" s="40"/>
      <c r="J6" s="40"/>
      <c r="K6" s="40"/>
      <c r="L6" s="40"/>
      <c r="M6" s="40"/>
      <c r="N6" s="40"/>
      <c r="O6" s="40"/>
      <c r="P6" s="40"/>
      <c r="Q6" s="40"/>
      <c r="R6" s="196"/>
      <c r="S6" s="202"/>
    </row>
    <row r="7" spans="1:19" ht="6" customHeight="1">
      <c r="A7" s="205"/>
      <c r="B7" s="206"/>
      <c r="C7" s="206"/>
      <c r="D7" s="207"/>
      <c r="E7" s="207"/>
      <c r="F7" s="206"/>
      <c r="G7" s="207"/>
      <c r="H7" s="207"/>
      <c r="I7" s="208"/>
      <c r="J7" s="208"/>
      <c r="K7" s="218"/>
      <c r="L7" s="208"/>
      <c r="M7" s="208"/>
      <c r="N7" s="208"/>
      <c r="O7" s="208"/>
      <c r="P7" s="208"/>
      <c r="Q7" s="208"/>
      <c r="R7" s="210"/>
      <c r="S7" s="271"/>
    </row>
    <row r="8" spans="1:19" ht="15.75" customHeight="1">
      <c r="A8" s="211" t="s">
        <v>109</v>
      </c>
      <c r="B8" s="181"/>
      <c r="C8" s="181"/>
      <c r="D8" s="182"/>
      <c r="E8" s="182"/>
      <c r="F8" s="695" t="s">
        <v>472</v>
      </c>
      <c r="G8" s="695"/>
      <c r="H8" s="695"/>
      <c r="I8" s="695"/>
      <c r="J8" s="696"/>
      <c r="K8" s="219" t="s">
        <v>108</v>
      </c>
      <c r="L8" s="40"/>
      <c r="M8" s="40"/>
      <c r="N8" s="40"/>
      <c r="O8" s="40"/>
      <c r="P8" s="40"/>
      <c r="Q8" s="40"/>
      <c r="R8" s="196"/>
      <c r="S8" s="272"/>
    </row>
    <row r="9" spans="1:19" ht="18.75" customHeight="1">
      <c r="A9" s="212" t="s">
        <v>110</v>
      </c>
      <c r="B9" s="181"/>
      <c r="C9" s="91"/>
      <c r="D9" s="182"/>
      <c r="E9" s="182"/>
      <c r="F9" s="91"/>
      <c r="G9" s="197"/>
      <c r="H9" s="197"/>
      <c r="I9" s="198" t="s">
        <v>211</v>
      </c>
      <c r="J9" s="198"/>
      <c r="K9" s="220" t="s">
        <v>100</v>
      </c>
      <c r="L9" s="226">
        <f>Calcs!D4</f>
        <v>45</v>
      </c>
      <c r="M9" s="198" t="s">
        <v>99</v>
      </c>
      <c r="N9" s="226">
        <f>Calcs!E4</f>
        <v>60</v>
      </c>
      <c r="O9" s="198" t="s">
        <v>101</v>
      </c>
      <c r="P9" s="226">
        <f>Calcs!F4</f>
        <v>75</v>
      </c>
      <c r="Q9" s="198" t="s">
        <v>212</v>
      </c>
      <c r="R9" s="226">
        <f>Calcs!G4</f>
        <v>90</v>
      </c>
      <c r="S9" s="273"/>
    </row>
    <row r="10" spans="1:19" ht="6" customHeight="1" thickBot="1">
      <c r="A10" s="213"/>
      <c r="B10" s="214"/>
      <c r="C10" s="92"/>
      <c r="D10" s="215"/>
      <c r="E10" s="215"/>
      <c r="F10" s="92"/>
      <c r="G10" s="216"/>
      <c r="H10" s="216"/>
      <c r="I10" s="201"/>
      <c r="J10" s="201"/>
      <c r="K10" s="221"/>
      <c r="L10" s="217"/>
      <c r="M10" s="201"/>
      <c r="N10" s="217"/>
      <c r="O10" s="201"/>
      <c r="P10" s="217"/>
      <c r="Q10" s="201"/>
      <c r="R10" s="217"/>
      <c r="S10" s="274"/>
    </row>
    <row r="11" spans="1:19" s="121" customFormat="1" ht="8.25" customHeight="1">
      <c r="A11" s="623"/>
      <c r="B11" s="357"/>
      <c r="C11" s="624"/>
      <c r="D11" s="624"/>
      <c r="E11" s="357"/>
      <c r="F11" s="357"/>
      <c r="G11" s="624"/>
      <c r="H11" s="624"/>
      <c r="I11" s="358"/>
      <c r="J11" s="358"/>
      <c r="K11" s="358"/>
      <c r="L11" s="358"/>
      <c r="M11" s="358"/>
      <c r="N11" s="358"/>
      <c r="O11" s="358"/>
      <c r="P11" s="626"/>
      <c r="Q11" s="648"/>
      <c r="R11" s="627"/>
      <c r="S11" s="628"/>
    </row>
    <row r="12" spans="1:19" s="67" customFormat="1" ht="18" customHeight="1" thickBot="1">
      <c r="A12" s="629"/>
      <c r="B12" s="630"/>
      <c r="C12" s="630"/>
      <c r="D12" s="631"/>
      <c r="E12" s="632"/>
      <c r="F12" s="654" t="s">
        <v>479</v>
      </c>
      <c r="G12" s="630"/>
      <c r="H12" s="656">
        <f>Q284+Q129+Q152+Q209+Q114+Q67+Q34+Q16</f>
        <v>0</v>
      </c>
      <c r="I12" s="630"/>
      <c r="J12" s="637"/>
      <c r="K12" s="637" t="s">
        <v>480</v>
      </c>
      <c r="L12" s="656" t="str">
        <f>IF(R294&gt;S9,"Platinum",IF(R294&gt;Q9,"Gold",IF(R294&gt;O9,"Silver",IF(R294&gt;M9,"Certified","Not Certified"))))</f>
        <v>Platinum</v>
      </c>
      <c r="M12" s="655"/>
      <c r="N12" s="632"/>
      <c r="O12" s="636"/>
      <c r="P12" s="637"/>
      <c r="Q12" s="759"/>
      <c r="R12" s="759"/>
      <c r="S12" s="760"/>
    </row>
    <row r="13" spans="1:22" ht="12.75" customHeight="1">
      <c r="A13" s="212"/>
      <c r="B13" s="206"/>
      <c r="C13" s="93"/>
      <c r="D13" s="207"/>
      <c r="E13" s="207"/>
      <c r="F13" s="93"/>
      <c r="G13" s="243"/>
      <c r="H13" s="243"/>
      <c r="I13" s="244"/>
      <c r="J13" s="244"/>
      <c r="K13" s="244"/>
      <c r="L13" s="241"/>
      <c r="M13" s="244"/>
      <c r="N13" s="241"/>
      <c r="O13" s="244"/>
      <c r="P13" s="241"/>
      <c r="Q13" s="244"/>
      <c r="R13" s="241"/>
      <c r="S13" s="285"/>
      <c r="V13" s="204"/>
    </row>
    <row r="14" spans="1:23" ht="12.75" customHeight="1">
      <c r="A14" s="288" t="s">
        <v>112</v>
      </c>
      <c r="B14" s="181"/>
      <c r="C14" s="91"/>
      <c r="D14" s="182"/>
      <c r="E14" s="182"/>
      <c r="F14" s="91"/>
      <c r="G14" s="197"/>
      <c r="H14" s="197"/>
      <c r="I14" s="198"/>
      <c r="J14" s="198"/>
      <c r="K14" s="198"/>
      <c r="L14" s="169"/>
      <c r="M14" s="198"/>
      <c r="N14" s="169"/>
      <c r="O14" s="198"/>
      <c r="P14" s="169"/>
      <c r="Q14" s="169" t="s">
        <v>213</v>
      </c>
      <c r="R14" s="169" t="s">
        <v>214</v>
      </c>
      <c r="S14" s="351"/>
      <c r="V14" s="463" t="s">
        <v>361</v>
      </c>
      <c r="W14" s="456" t="s">
        <v>363</v>
      </c>
    </row>
    <row r="15" spans="1:23" ht="12.75" customHeight="1" thickBot="1">
      <c r="A15" s="212"/>
      <c r="B15" s="181"/>
      <c r="C15" s="91"/>
      <c r="D15" s="182"/>
      <c r="E15" s="182"/>
      <c r="F15" s="91"/>
      <c r="G15" s="197"/>
      <c r="H15" s="197"/>
      <c r="I15" s="198"/>
      <c r="J15" s="198"/>
      <c r="K15" s="198"/>
      <c r="L15" s="91"/>
      <c r="M15" s="198"/>
      <c r="N15" s="91"/>
      <c r="O15" s="198"/>
      <c r="P15" s="356"/>
      <c r="Q15" s="356" t="s">
        <v>215</v>
      </c>
      <c r="R15" s="356" t="s">
        <v>142</v>
      </c>
      <c r="S15" s="272"/>
      <c r="V15" s="463" t="s">
        <v>362</v>
      </c>
      <c r="W15" s="463" t="s">
        <v>362</v>
      </c>
    </row>
    <row r="16" spans="1:21" ht="16.5" thickBot="1">
      <c r="A16" s="642"/>
      <c r="B16" s="643"/>
      <c r="C16" s="558" t="s">
        <v>91</v>
      </c>
      <c r="D16" s="644"/>
      <c r="E16" s="559"/>
      <c r="F16" s="559"/>
      <c r="G16" s="559"/>
      <c r="H16" s="559"/>
      <c r="I16" s="554"/>
      <c r="J16" s="554"/>
      <c r="K16" s="645"/>
      <c r="L16" s="554" t="s">
        <v>118</v>
      </c>
      <c r="M16" s="554"/>
      <c r="N16" s="554"/>
      <c r="O16" s="646"/>
      <c r="P16" s="647"/>
      <c r="Q16" s="552">
        <f>SUM(Q19,Q21,Q27,Q30,Q32,Q31,Q33)</f>
        <v>0</v>
      </c>
      <c r="R16" s="552">
        <v>9</v>
      </c>
      <c r="S16" s="561"/>
      <c r="U16" s="127"/>
    </row>
    <row r="17" spans="1:23" ht="12.75">
      <c r="A17" s="359"/>
      <c r="B17" s="38" t="s">
        <v>216</v>
      </c>
      <c r="C17" s="38"/>
      <c r="D17" s="38"/>
      <c r="E17" s="313"/>
      <c r="F17" s="360"/>
      <c r="G17" s="313"/>
      <c r="H17" s="361">
        <v>1.1</v>
      </c>
      <c r="I17" s="313" t="s">
        <v>149</v>
      </c>
      <c r="J17" s="313"/>
      <c r="K17" s="313"/>
      <c r="L17" s="313"/>
      <c r="M17" s="313"/>
      <c r="N17" s="313"/>
      <c r="O17" s="313"/>
      <c r="P17" s="93"/>
      <c r="Q17" s="707" t="s">
        <v>347</v>
      </c>
      <c r="R17" s="721" t="s">
        <v>173</v>
      </c>
      <c r="S17" s="362"/>
      <c r="U17" s="364">
        <v>1.1</v>
      </c>
      <c r="V17" s="734"/>
      <c r="W17" s="737"/>
    </row>
    <row r="18" spans="1:23" ht="13.5" thickBot="1">
      <c r="A18" s="363"/>
      <c r="B18" s="39" t="s">
        <v>217</v>
      </c>
      <c r="C18" s="39"/>
      <c r="D18" s="39"/>
      <c r="E18" s="4"/>
      <c r="F18" s="126"/>
      <c r="G18" s="4"/>
      <c r="H18" s="364"/>
      <c r="I18" s="4"/>
      <c r="J18" s="4" t="s">
        <v>218</v>
      </c>
      <c r="K18" s="365" t="s">
        <v>333</v>
      </c>
      <c r="L18" s="29"/>
      <c r="M18" s="4"/>
      <c r="N18" s="4"/>
      <c r="O18" s="4"/>
      <c r="P18" s="91"/>
      <c r="Q18" s="715"/>
      <c r="R18" s="722"/>
      <c r="S18" s="366"/>
      <c r="U18" s="364"/>
      <c r="V18" s="735"/>
      <c r="W18" s="738"/>
    </row>
    <row r="19" spans="1:23" ht="12.75">
      <c r="A19" s="363"/>
      <c r="B19" s="71"/>
      <c r="C19" s="364"/>
      <c r="D19" s="39"/>
      <c r="E19" s="39"/>
      <c r="F19" s="71"/>
      <c r="G19" s="446" t="s">
        <v>11</v>
      </c>
      <c r="H19" s="364">
        <v>1.2</v>
      </c>
      <c r="I19" s="4" t="s">
        <v>388</v>
      </c>
      <c r="J19" s="4"/>
      <c r="K19" s="4"/>
      <c r="L19" s="367"/>
      <c r="M19" s="367"/>
      <c r="N19" s="367"/>
      <c r="O19" s="367"/>
      <c r="P19" s="91"/>
      <c r="Q19" s="715">
        <v>0</v>
      </c>
      <c r="R19" s="717">
        <v>1</v>
      </c>
      <c r="S19" s="366"/>
      <c r="U19" s="364">
        <v>1.2</v>
      </c>
      <c r="V19" s="718"/>
      <c r="W19" s="739"/>
    </row>
    <row r="20" spans="1:23" ht="50.25" customHeight="1" thickBot="1">
      <c r="A20" s="363"/>
      <c r="B20" s="71"/>
      <c r="C20" s="364"/>
      <c r="D20" s="39"/>
      <c r="E20" s="4"/>
      <c r="F20" s="126"/>
      <c r="G20" s="4"/>
      <c r="H20" s="364"/>
      <c r="I20" s="195"/>
      <c r="J20" s="4"/>
      <c r="K20" s="4"/>
      <c r="L20" s="4"/>
      <c r="M20" s="4"/>
      <c r="N20" s="4"/>
      <c r="O20" s="4"/>
      <c r="P20" s="91"/>
      <c r="Q20" s="715"/>
      <c r="R20" s="717"/>
      <c r="S20" s="366"/>
      <c r="U20" s="364"/>
      <c r="V20" s="736"/>
      <c r="W20" s="740"/>
    </row>
    <row r="21" spans="1:23" ht="13.5" thickBot="1">
      <c r="A21" s="368"/>
      <c r="B21" s="72"/>
      <c r="C21" s="369"/>
      <c r="D21" s="50"/>
      <c r="E21" s="19"/>
      <c r="F21" s="150"/>
      <c r="G21" s="447" t="s">
        <v>11</v>
      </c>
      <c r="H21" s="369">
        <v>1.3</v>
      </c>
      <c r="I21" s="19" t="s">
        <v>151</v>
      </c>
      <c r="J21" s="19"/>
      <c r="K21" s="19"/>
      <c r="L21" s="19"/>
      <c r="M21" s="19"/>
      <c r="N21" s="19"/>
      <c r="O21" s="19"/>
      <c r="P21" s="92"/>
      <c r="Q21" s="657">
        <v>0</v>
      </c>
      <c r="R21" s="371">
        <v>1</v>
      </c>
      <c r="S21" s="151"/>
      <c r="U21" s="457">
        <v>1.3</v>
      </c>
      <c r="V21" s="479"/>
      <c r="W21" s="492"/>
    </row>
    <row r="22" spans="1:23" ht="12.75">
      <c r="A22" s="363"/>
      <c r="B22" s="39" t="s">
        <v>167</v>
      </c>
      <c r="C22" s="39"/>
      <c r="D22" s="39"/>
      <c r="E22" s="39"/>
      <c r="F22" s="126"/>
      <c r="G22" s="448" t="s">
        <v>11</v>
      </c>
      <c r="H22" s="364">
        <v>2.1</v>
      </c>
      <c r="I22" s="29" t="s">
        <v>387</v>
      </c>
      <c r="J22" s="39"/>
      <c r="K22" s="39"/>
      <c r="L22" s="39"/>
      <c r="M22" s="39"/>
      <c r="N22" s="39"/>
      <c r="O22" s="39"/>
      <c r="P22" s="96"/>
      <c r="Q22" s="707" t="s">
        <v>347</v>
      </c>
      <c r="R22" s="722" t="s">
        <v>173</v>
      </c>
      <c r="S22" s="362"/>
      <c r="U22" s="364">
        <v>2.1</v>
      </c>
      <c r="V22" s="734"/>
      <c r="W22" s="737"/>
    </row>
    <row r="23" spans="1:23" ht="50.25" customHeight="1" thickBot="1">
      <c r="A23" s="363"/>
      <c r="B23" s="372" t="s">
        <v>219</v>
      </c>
      <c r="C23" s="372"/>
      <c r="D23" s="372"/>
      <c r="E23" s="4"/>
      <c r="F23" s="126"/>
      <c r="G23" s="4"/>
      <c r="H23" s="364"/>
      <c r="I23" s="195"/>
      <c r="J23" s="4"/>
      <c r="K23" s="4"/>
      <c r="L23" s="4"/>
      <c r="M23" s="4"/>
      <c r="N23" s="4"/>
      <c r="O23" s="4"/>
      <c r="P23" s="91"/>
      <c r="Q23" s="715"/>
      <c r="R23" s="722"/>
      <c r="S23" s="366"/>
      <c r="U23" s="364"/>
      <c r="V23" s="735"/>
      <c r="W23" s="738"/>
    </row>
    <row r="24" spans="1:23" ht="12.75">
      <c r="A24" s="363"/>
      <c r="B24" s="71"/>
      <c r="C24" s="364"/>
      <c r="D24" s="39"/>
      <c r="E24" s="39"/>
      <c r="F24" s="126"/>
      <c r="G24" s="29"/>
      <c r="H24" s="364">
        <v>2.2</v>
      </c>
      <c r="I24" s="29" t="s">
        <v>386</v>
      </c>
      <c r="J24" s="39"/>
      <c r="K24" s="39"/>
      <c r="L24" s="39"/>
      <c r="M24" s="39"/>
      <c r="N24" s="39"/>
      <c r="O24" s="39"/>
      <c r="P24" s="238"/>
      <c r="Q24" s="715" t="s">
        <v>347</v>
      </c>
      <c r="R24" s="722" t="s">
        <v>173</v>
      </c>
      <c r="S24" s="366"/>
      <c r="U24" s="364">
        <v>2.2</v>
      </c>
      <c r="V24" s="734"/>
      <c r="W24" s="737"/>
    </row>
    <row r="25" spans="1:23" ht="60" customHeight="1" thickBot="1">
      <c r="A25" s="363"/>
      <c r="B25" s="71"/>
      <c r="C25" s="364"/>
      <c r="D25" s="39"/>
      <c r="E25" s="4"/>
      <c r="F25" s="126"/>
      <c r="G25" s="4"/>
      <c r="H25" s="364"/>
      <c r="I25" s="195"/>
      <c r="J25" s="4"/>
      <c r="K25" s="4"/>
      <c r="L25" s="4"/>
      <c r="M25" s="4"/>
      <c r="N25" s="4"/>
      <c r="O25" s="4"/>
      <c r="P25" s="91"/>
      <c r="Q25" s="715"/>
      <c r="R25" s="722"/>
      <c r="S25" s="366"/>
      <c r="U25" s="364"/>
      <c r="V25" s="735"/>
      <c r="W25" s="738"/>
    </row>
    <row r="26" spans="1:23" ht="13.5" thickBot="1">
      <c r="A26" s="363"/>
      <c r="B26" s="71"/>
      <c r="C26" s="364"/>
      <c r="D26" s="194"/>
      <c r="E26" s="39"/>
      <c r="F26" s="126"/>
      <c r="G26" s="29"/>
      <c r="H26" s="364">
        <v>2.3</v>
      </c>
      <c r="I26" s="29" t="s">
        <v>167</v>
      </c>
      <c r="J26" s="39"/>
      <c r="K26" s="39"/>
      <c r="L26" s="39"/>
      <c r="M26" s="39"/>
      <c r="N26" s="39"/>
      <c r="O26" s="39"/>
      <c r="P26" s="238"/>
      <c r="Q26" s="658" t="s">
        <v>347</v>
      </c>
      <c r="R26" s="373" t="s">
        <v>173</v>
      </c>
      <c r="S26" s="366"/>
      <c r="U26" s="364">
        <v>2.3</v>
      </c>
      <c r="V26" s="484"/>
      <c r="W26" s="493"/>
    </row>
    <row r="27" spans="1:23" ht="12.75">
      <c r="A27" s="363"/>
      <c r="B27" s="71"/>
      <c r="C27" s="364"/>
      <c r="D27" s="194"/>
      <c r="E27" s="39"/>
      <c r="F27" s="126"/>
      <c r="G27" s="29"/>
      <c r="H27" s="364">
        <v>2.4</v>
      </c>
      <c r="I27" s="29" t="s">
        <v>385</v>
      </c>
      <c r="J27" s="39"/>
      <c r="K27" s="39"/>
      <c r="L27" s="39"/>
      <c r="M27" s="39"/>
      <c r="N27" s="39"/>
      <c r="O27" s="39"/>
      <c r="P27" s="238"/>
      <c r="Q27" s="715">
        <v>0</v>
      </c>
      <c r="R27" s="717">
        <v>3</v>
      </c>
      <c r="S27" s="366"/>
      <c r="U27" s="364">
        <v>2.4</v>
      </c>
      <c r="V27" s="718"/>
      <c r="W27" s="739"/>
    </row>
    <row r="28" spans="1:23" ht="33.75" customHeight="1">
      <c r="A28" s="363"/>
      <c r="B28" s="71"/>
      <c r="C28" s="364"/>
      <c r="D28" s="39"/>
      <c r="E28" s="4"/>
      <c r="F28" s="126"/>
      <c r="G28" s="4"/>
      <c r="H28" s="364"/>
      <c r="I28" s="4"/>
      <c r="J28" s="4"/>
      <c r="K28" s="4"/>
      <c r="L28" s="4"/>
      <c r="M28" s="4"/>
      <c r="N28" s="4"/>
      <c r="O28" s="4"/>
      <c r="P28" s="91"/>
      <c r="Q28" s="715"/>
      <c r="R28" s="717"/>
      <c r="S28" s="366"/>
      <c r="U28" s="364"/>
      <c r="V28" s="719"/>
      <c r="W28" s="741"/>
    </row>
    <row r="29" spans="1:23" ht="3" customHeight="1" thickBot="1">
      <c r="A29" s="374"/>
      <c r="B29" s="74"/>
      <c r="C29" s="172"/>
      <c r="D29" s="41"/>
      <c r="E29" s="50"/>
      <c r="F29" s="150"/>
      <c r="G29" s="34"/>
      <c r="H29" s="172"/>
      <c r="I29" s="34"/>
      <c r="J29" s="50"/>
      <c r="K29" s="50"/>
      <c r="L29" s="50"/>
      <c r="M29" s="50"/>
      <c r="N29" s="50"/>
      <c r="O29" s="50"/>
      <c r="P29" s="90"/>
      <c r="Q29" s="657"/>
      <c r="R29" s="371"/>
      <c r="S29" s="151"/>
      <c r="U29" s="458"/>
      <c r="V29" s="465"/>
      <c r="W29" s="494"/>
    </row>
    <row r="30" spans="1:23" ht="13.5" thickBot="1">
      <c r="A30" s="363"/>
      <c r="B30" s="39" t="s">
        <v>220</v>
      </c>
      <c r="C30" s="39"/>
      <c r="D30" s="39"/>
      <c r="E30" s="4"/>
      <c r="F30" s="126"/>
      <c r="G30" s="448" t="s">
        <v>11</v>
      </c>
      <c r="H30" s="364">
        <v>3.1</v>
      </c>
      <c r="I30" s="4" t="s">
        <v>221</v>
      </c>
      <c r="J30" s="4"/>
      <c r="K30" s="4"/>
      <c r="L30" s="367" t="s">
        <v>334</v>
      </c>
      <c r="M30" s="4"/>
      <c r="N30" s="4"/>
      <c r="O30" s="4"/>
      <c r="P30" s="93"/>
      <c r="Q30" s="659">
        <v>0</v>
      </c>
      <c r="R30" s="375">
        <v>1</v>
      </c>
      <c r="S30" s="366"/>
      <c r="U30" s="364">
        <v>3.1</v>
      </c>
      <c r="V30" s="479"/>
      <c r="W30" s="492"/>
    </row>
    <row r="31" spans="1:23" ht="13.5" thickBot="1">
      <c r="A31" s="363"/>
      <c r="B31" s="39" t="s">
        <v>222</v>
      </c>
      <c r="C31" s="39"/>
      <c r="D31" s="39"/>
      <c r="E31" s="39"/>
      <c r="F31" s="126"/>
      <c r="G31" s="446" t="s">
        <v>11</v>
      </c>
      <c r="H31" s="364">
        <v>3.2</v>
      </c>
      <c r="I31" s="4" t="s">
        <v>221</v>
      </c>
      <c r="J31" s="4"/>
      <c r="K31" s="4"/>
      <c r="L31" s="367" t="s">
        <v>334</v>
      </c>
      <c r="M31" s="4"/>
      <c r="N31" s="4"/>
      <c r="O31" s="4"/>
      <c r="P31" s="91"/>
      <c r="Q31" s="658">
        <v>0</v>
      </c>
      <c r="R31" s="375">
        <v>1</v>
      </c>
      <c r="S31" s="366"/>
      <c r="U31" s="364">
        <v>3.2</v>
      </c>
      <c r="V31" s="479"/>
      <c r="W31" s="492"/>
    </row>
    <row r="32" spans="1:23" ht="13.5" thickBot="1">
      <c r="A32" s="363"/>
      <c r="B32" s="71"/>
      <c r="C32" s="364"/>
      <c r="D32" s="15"/>
      <c r="E32" s="4"/>
      <c r="F32" s="126"/>
      <c r="G32" s="446" t="s">
        <v>11</v>
      </c>
      <c r="H32" s="364">
        <v>3.3</v>
      </c>
      <c r="I32" s="4" t="s">
        <v>221</v>
      </c>
      <c r="J32" s="4"/>
      <c r="K32" s="4"/>
      <c r="L32" s="367" t="s">
        <v>334</v>
      </c>
      <c r="M32" s="4"/>
      <c r="N32" s="4"/>
      <c r="O32" s="4"/>
      <c r="P32" s="91"/>
      <c r="Q32" s="658">
        <v>0</v>
      </c>
      <c r="R32" s="375">
        <v>1</v>
      </c>
      <c r="S32" s="366"/>
      <c r="U32" s="364">
        <v>3.3</v>
      </c>
      <c r="V32" s="479"/>
      <c r="W32" s="492"/>
    </row>
    <row r="33" spans="1:23" ht="13.5" thickBot="1">
      <c r="A33" s="363"/>
      <c r="B33" s="71"/>
      <c r="C33" s="364"/>
      <c r="D33" s="127"/>
      <c r="E33" s="4"/>
      <c r="F33" s="126"/>
      <c r="G33" s="447" t="s">
        <v>11</v>
      </c>
      <c r="H33" s="364">
        <v>3.4</v>
      </c>
      <c r="I33" s="4" t="s">
        <v>221</v>
      </c>
      <c r="J33" s="4"/>
      <c r="K33" s="4"/>
      <c r="L33" s="367" t="s">
        <v>334</v>
      </c>
      <c r="M33" s="4"/>
      <c r="N33" s="4"/>
      <c r="O33" s="4"/>
      <c r="P33" s="92"/>
      <c r="Q33" s="657">
        <v>0</v>
      </c>
      <c r="R33" s="375">
        <v>1</v>
      </c>
      <c r="S33" s="151"/>
      <c r="U33" s="364">
        <v>3.4</v>
      </c>
      <c r="V33" s="479"/>
      <c r="W33" s="492"/>
    </row>
    <row r="34" spans="1:21" ht="15.75" customHeight="1" thickBot="1">
      <c r="A34" s="641"/>
      <c r="B34" s="513"/>
      <c r="C34" s="512" t="s">
        <v>86</v>
      </c>
      <c r="D34" s="513"/>
      <c r="E34" s="513"/>
      <c r="F34" s="512"/>
      <c r="G34" s="513"/>
      <c r="H34" s="513"/>
      <c r="I34" s="515"/>
      <c r="J34" s="515"/>
      <c r="K34" s="515"/>
      <c r="L34" s="515" t="s">
        <v>122</v>
      </c>
      <c r="M34" s="515"/>
      <c r="N34" s="515"/>
      <c r="O34" s="515"/>
      <c r="P34" s="515"/>
      <c r="Q34" s="552">
        <f>SUM(Q37,Q40,Q41,Q42,Q44,Q46,Q48,Q50,Q53)</f>
        <v>0</v>
      </c>
      <c r="R34" s="552">
        <v>10</v>
      </c>
      <c r="S34" s="520"/>
      <c r="U34" s="127"/>
    </row>
    <row r="35" spans="1:23" ht="12.75">
      <c r="A35" s="359"/>
      <c r="B35" s="24" t="s">
        <v>223</v>
      </c>
      <c r="C35" s="24"/>
      <c r="D35" s="376"/>
      <c r="E35" s="376"/>
      <c r="F35" s="376"/>
      <c r="G35" s="376"/>
      <c r="H35" s="364">
        <v>1</v>
      </c>
      <c r="I35" s="22" t="s">
        <v>12</v>
      </c>
      <c r="J35" s="376"/>
      <c r="K35" s="376"/>
      <c r="L35" s="376"/>
      <c r="M35" s="376"/>
      <c r="N35" s="23"/>
      <c r="O35" s="23"/>
      <c r="P35" s="23"/>
      <c r="Q35" s="660">
        <v>0</v>
      </c>
      <c r="R35" s="377">
        <v>10</v>
      </c>
      <c r="S35" s="189"/>
      <c r="U35" s="364">
        <v>1</v>
      </c>
      <c r="V35" s="480"/>
      <c r="W35" s="481"/>
    </row>
    <row r="36" spans="1:23" ht="3" customHeight="1" thickBot="1">
      <c r="A36" s="368"/>
      <c r="B36" s="72"/>
      <c r="C36" s="172"/>
      <c r="D36" s="46"/>
      <c r="E36" s="46"/>
      <c r="F36" s="25"/>
      <c r="G36" s="25"/>
      <c r="H36" s="25"/>
      <c r="I36" s="25"/>
      <c r="J36" s="25"/>
      <c r="K36" s="25"/>
      <c r="L36" s="25"/>
      <c r="M36" s="25"/>
      <c r="N36" s="20"/>
      <c r="O36" s="20"/>
      <c r="P36" s="20"/>
      <c r="Q36" s="661"/>
      <c r="R36" s="378"/>
      <c r="S36" s="247"/>
      <c r="U36" s="16"/>
      <c r="V36" s="488"/>
      <c r="W36" s="489"/>
    </row>
    <row r="37" spans="1:23" ht="12.75" customHeight="1">
      <c r="A37" s="363"/>
      <c r="B37" s="11" t="s">
        <v>35</v>
      </c>
      <c r="C37" s="11"/>
      <c r="D37" s="11"/>
      <c r="E37" s="11"/>
      <c r="F37" s="127"/>
      <c r="G37" s="448" t="s">
        <v>11</v>
      </c>
      <c r="H37" s="364">
        <v>2</v>
      </c>
      <c r="I37" s="22" t="s">
        <v>384</v>
      </c>
      <c r="J37" s="11"/>
      <c r="K37" s="11"/>
      <c r="L37" s="11"/>
      <c r="M37" s="11"/>
      <c r="N37" s="127"/>
      <c r="O37" s="127"/>
      <c r="P37" s="127"/>
      <c r="Q37" s="707">
        <v>0</v>
      </c>
      <c r="R37" s="716">
        <v>2</v>
      </c>
      <c r="S37" s="248"/>
      <c r="U37" s="364">
        <v>2</v>
      </c>
      <c r="V37" s="742"/>
      <c r="W37" s="718"/>
    </row>
    <row r="38" spans="1:23" ht="78" customHeight="1">
      <c r="A38" s="363"/>
      <c r="B38" s="71"/>
      <c r="C38" s="364"/>
      <c r="D38" s="39"/>
      <c r="E38" s="4"/>
      <c r="F38" s="126"/>
      <c r="G38" s="4"/>
      <c r="H38" s="364"/>
      <c r="I38" s="195"/>
      <c r="J38" s="4"/>
      <c r="K38" s="4"/>
      <c r="L38" s="4"/>
      <c r="M38" s="4"/>
      <c r="N38" s="4"/>
      <c r="O38" s="4"/>
      <c r="P38" s="91"/>
      <c r="Q38" s="715"/>
      <c r="R38" s="717"/>
      <c r="S38" s="366"/>
      <c r="U38" s="364"/>
      <c r="V38" s="743"/>
      <c r="W38" s="719"/>
    </row>
    <row r="39" spans="1:23" ht="3" customHeight="1" thickBot="1">
      <c r="A39" s="363"/>
      <c r="B39" s="71"/>
      <c r="C39" s="171"/>
      <c r="D39" s="15"/>
      <c r="E39" s="15"/>
      <c r="F39" s="16"/>
      <c r="G39" s="16"/>
      <c r="H39" s="16"/>
      <c r="I39" s="16"/>
      <c r="J39" s="16"/>
      <c r="K39" s="16"/>
      <c r="L39" s="16"/>
      <c r="M39" s="16"/>
      <c r="N39" s="20"/>
      <c r="O39" s="20"/>
      <c r="P39" s="20"/>
      <c r="Q39" s="662"/>
      <c r="R39" s="375"/>
      <c r="S39" s="248"/>
      <c r="U39" s="16"/>
      <c r="V39" s="476"/>
      <c r="W39" s="477"/>
    </row>
    <row r="40" spans="1:23" ht="12.75" customHeight="1" thickBot="1">
      <c r="A40" s="359"/>
      <c r="B40" s="38" t="s">
        <v>132</v>
      </c>
      <c r="C40" s="278"/>
      <c r="D40" s="278"/>
      <c r="E40" s="278"/>
      <c r="F40" s="24"/>
      <c r="G40" s="114"/>
      <c r="H40" s="361">
        <v>3.1</v>
      </c>
      <c r="I40" s="114" t="s">
        <v>224</v>
      </c>
      <c r="J40" s="24"/>
      <c r="K40" s="24"/>
      <c r="L40" s="24"/>
      <c r="M40" s="24"/>
      <c r="N40" s="127"/>
      <c r="O40" s="127"/>
      <c r="P40" s="127"/>
      <c r="Q40" s="660">
        <v>0</v>
      </c>
      <c r="R40" s="377">
        <v>1</v>
      </c>
      <c r="S40" s="279"/>
      <c r="U40" s="364">
        <v>3.1</v>
      </c>
      <c r="V40" s="480"/>
      <c r="W40" s="481"/>
    </row>
    <row r="41" spans="1:23" ht="13.5" thickBot="1">
      <c r="A41" s="363"/>
      <c r="B41" s="71"/>
      <c r="C41" s="171"/>
      <c r="D41" s="9"/>
      <c r="E41" s="9"/>
      <c r="F41" s="188"/>
      <c r="G41" s="115"/>
      <c r="H41" s="364">
        <v>3.2</v>
      </c>
      <c r="I41" s="9" t="s">
        <v>225</v>
      </c>
      <c r="J41" s="10"/>
      <c r="K41" s="10"/>
      <c r="L41" s="10"/>
      <c r="M41" s="10"/>
      <c r="N41" s="127"/>
      <c r="O41" s="127"/>
      <c r="P41" s="127"/>
      <c r="Q41" s="658">
        <v>0</v>
      </c>
      <c r="R41" s="375">
        <v>2</v>
      </c>
      <c r="S41" s="183"/>
      <c r="U41" s="364">
        <v>3.2</v>
      </c>
      <c r="V41" s="478"/>
      <c r="W41" s="479"/>
    </row>
    <row r="42" spans="1:23" ht="12.75">
      <c r="A42" s="363"/>
      <c r="B42" s="71"/>
      <c r="C42" s="171"/>
      <c r="D42" s="9"/>
      <c r="E42" s="9"/>
      <c r="F42" s="188"/>
      <c r="G42" s="115"/>
      <c r="H42" s="364">
        <v>3.3</v>
      </c>
      <c r="I42" s="115" t="s">
        <v>226</v>
      </c>
      <c r="J42" s="10"/>
      <c r="K42" s="10"/>
      <c r="L42" s="10"/>
      <c r="M42" s="10"/>
      <c r="N42" s="127"/>
      <c r="O42" s="127"/>
      <c r="P42" s="127"/>
      <c r="Q42" s="658">
        <v>0</v>
      </c>
      <c r="R42" s="375">
        <v>1</v>
      </c>
      <c r="S42" s="183"/>
      <c r="U42" s="364">
        <v>3.3</v>
      </c>
      <c r="V42" s="476"/>
      <c r="W42" s="477"/>
    </row>
    <row r="43" spans="1:23" ht="3" customHeight="1" thickBot="1">
      <c r="A43" s="363"/>
      <c r="B43" s="71"/>
      <c r="C43" s="171"/>
      <c r="D43" s="15"/>
      <c r="E43" s="15"/>
      <c r="F43" s="16"/>
      <c r="G43" s="16"/>
      <c r="H43" s="16"/>
      <c r="I43" s="16"/>
      <c r="J43" s="16"/>
      <c r="K43" s="16"/>
      <c r="L43" s="16"/>
      <c r="M43" s="16"/>
      <c r="N43" s="20"/>
      <c r="O43" s="20"/>
      <c r="P43" s="20"/>
      <c r="Q43" s="662"/>
      <c r="R43" s="375"/>
      <c r="S43" s="248"/>
      <c r="U43" s="16"/>
      <c r="V43" s="476"/>
      <c r="W43" s="477"/>
    </row>
    <row r="44" spans="1:23" ht="12.75">
      <c r="A44" s="359"/>
      <c r="B44" s="8" t="s">
        <v>36</v>
      </c>
      <c r="C44" s="8"/>
      <c r="D44" s="8"/>
      <c r="E44" s="8"/>
      <c r="F44" s="8"/>
      <c r="G44" s="114"/>
      <c r="H44" s="361">
        <v>4</v>
      </c>
      <c r="I44" s="114" t="s">
        <v>137</v>
      </c>
      <c r="J44" s="8"/>
      <c r="K44" s="8"/>
      <c r="L44" s="8"/>
      <c r="M44" s="8"/>
      <c r="N44" s="127"/>
      <c r="O44" s="127"/>
      <c r="P44" s="127"/>
      <c r="Q44" s="659">
        <v>0</v>
      </c>
      <c r="R44" s="377">
        <v>1</v>
      </c>
      <c r="S44" s="187"/>
      <c r="U44" s="364">
        <v>4</v>
      </c>
      <c r="V44" s="480"/>
      <c r="W44" s="481"/>
    </row>
    <row r="45" spans="1:23" ht="3" customHeight="1" thickBot="1">
      <c r="A45" s="368"/>
      <c r="B45" s="72"/>
      <c r="C45" s="172"/>
      <c r="D45" s="48"/>
      <c r="E45" s="48"/>
      <c r="F45" s="14"/>
      <c r="G45" s="14"/>
      <c r="H45" s="14"/>
      <c r="I45" s="14"/>
      <c r="J45" s="14"/>
      <c r="K45" s="14"/>
      <c r="L45" s="14"/>
      <c r="M45" s="14"/>
      <c r="N45" s="20"/>
      <c r="O45" s="20"/>
      <c r="P45" s="20"/>
      <c r="Q45" s="657"/>
      <c r="R45" s="371"/>
      <c r="S45" s="186"/>
      <c r="U45" s="10"/>
      <c r="V45" s="464"/>
      <c r="W45" s="465"/>
    </row>
    <row r="46" spans="1:23" ht="12.75">
      <c r="A46" s="359"/>
      <c r="B46" s="8" t="s">
        <v>37</v>
      </c>
      <c r="C46" s="8"/>
      <c r="D46" s="8"/>
      <c r="E46" s="8"/>
      <c r="F46" s="23"/>
      <c r="G46" s="123"/>
      <c r="H46" s="361">
        <v>5.1</v>
      </c>
      <c r="I46" s="525" t="s">
        <v>381</v>
      </c>
      <c r="J46" s="8"/>
      <c r="K46" s="8"/>
      <c r="L46" s="8"/>
      <c r="M46" s="8"/>
      <c r="N46" s="23"/>
      <c r="O46" s="23"/>
      <c r="P46" s="23"/>
      <c r="Q46" s="707">
        <v>0</v>
      </c>
      <c r="R46" s="716">
        <v>1</v>
      </c>
      <c r="S46" s="187"/>
      <c r="U46" s="364">
        <v>5.1</v>
      </c>
      <c r="V46" s="742"/>
      <c r="W46" s="718"/>
    </row>
    <row r="47" spans="1:23" ht="60" customHeight="1" thickBot="1">
      <c r="A47" s="363"/>
      <c r="B47" s="379" t="s">
        <v>140</v>
      </c>
      <c r="C47" s="379"/>
      <c r="D47" s="39"/>
      <c r="E47" s="4"/>
      <c r="F47" s="126"/>
      <c r="G47" s="4"/>
      <c r="H47" s="364"/>
      <c r="I47" s="195"/>
      <c r="J47" s="4"/>
      <c r="K47" s="4"/>
      <c r="L47" s="4"/>
      <c r="M47" s="4"/>
      <c r="N47" s="4"/>
      <c r="O47" s="4"/>
      <c r="P47" s="91"/>
      <c r="Q47" s="715"/>
      <c r="R47" s="717"/>
      <c r="S47" s="366"/>
      <c r="U47" s="364"/>
      <c r="V47" s="743"/>
      <c r="W47" s="719"/>
    </row>
    <row r="48" spans="1:23" ht="12.75">
      <c r="A48" s="363"/>
      <c r="B48" s="71"/>
      <c r="C48" s="10"/>
      <c r="D48" s="10"/>
      <c r="E48" s="10"/>
      <c r="F48" s="188"/>
      <c r="G48" s="122"/>
      <c r="H48" s="364">
        <v>5.2</v>
      </c>
      <c r="I48" s="115" t="s">
        <v>382</v>
      </c>
      <c r="J48" s="10"/>
      <c r="K48" s="10"/>
      <c r="L48" s="10"/>
      <c r="M48" s="10"/>
      <c r="N48" s="127"/>
      <c r="O48" s="127"/>
      <c r="P48" s="127"/>
      <c r="Q48" s="715">
        <v>0</v>
      </c>
      <c r="R48" s="717">
        <v>2</v>
      </c>
      <c r="S48" s="183"/>
      <c r="U48" s="364">
        <v>5.2</v>
      </c>
      <c r="V48" s="742"/>
      <c r="W48" s="718"/>
    </row>
    <row r="49" spans="1:23" ht="48" customHeight="1" thickBot="1">
      <c r="A49" s="363"/>
      <c r="B49" s="71"/>
      <c r="C49" s="364"/>
      <c r="D49" s="39"/>
      <c r="E49" s="4"/>
      <c r="F49" s="126"/>
      <c r="G49" s="4"/>
      <c r="H49" s="364"/>
      <c r="I49" s="4"/>
      <c r="J49" s="4"/>
      <c r="K49" s="4"/>
      <c r="L49" s="4"/>
      <c r="M49" s="4"/>
      <c r="N49" s="4"/>
      <c r="O49" s="4"/>
      <c r="P49" s="91"/>
      <c r="Q49" s="715"/>
      <c r="R49" s="717"/>
      <c r="S49" s="366"/>
      <c r="U49" s="364"/>
      <c r="V49" s="744"/>
      <c r="W49" s="736"/>
    </row>
    <row r="50" spans="1:23" ht="12.75">
      <c r="A50" s="363"/>
      <c r="B50" s="71"/>
      <c r="C50" s="171"/>
      <c r="D50" s="9"/>
      <c r="E50" s="9"/>
      <c r="F50" s="188"/>
      <c r="G50" s="122"/>
      <c r="H50" s="364">
        <v>5.3</v>
      </c>
      <c r="I50" s="115" t="s">
        <v>383</v>
      </c>
      <c r="J50" s="10"/>
      <c r="K50" s="10"/>
      <c r="L50" s="10"/>
      <c r="M50" s="10"/>
      <c r="N50" s="127"/>
      <c r="O50" s="127"/>
      <c r="P50" s="127"/>
      <c r="Q50" s="715">
        <v>0</v>
      </c>
      <c r="R50" s="717">
        <v>3</v>
      </c>
      <c r="S50" s="183"/>
      <c r="U50" s="364">
        <v>5.3</v>
      </c>
      <c r="V50" s="743"/>
      <c r="W50" s="719"/>
    </row>
    <row r="51" spans="1:23" ht="48" customHeight="1">
      <c r="A51" s="363"/>
      <c r="B51" s="71"/>
      <c r="C51" s="364"/>
      <c r="D51" s="39"/>
      <c r="E51" s="4"/>
      <c r="F51" s="126"/>
      <c r="G51" s="4"/>
      <c r="H51" s="364"/>
      <c r="I51" s="4"/>
      <c r="J51" s="4"/>
      <c r="K51" s="4"/>
      <c r="L51" s="4"/>
      <c r="M51" s="4"/>
      <c r="N51" s="4"/>
      <c r="O51" s="4"/>
      <c r="P51" s="91"/>
      <c r="Q51" s="715"/>
      <c r="R51" s="717"/>
      <c r="S51" s="366"/>
      <c r="U51" s="364"/>
      <c r="V51" s="743"/>
      <c r="W51" s="719"/>
    </row>
    <row r="52" spans="1:23" ht="3" customHeight="1" thickBot="1">
      <c r="A52" s="363"/>
      <c r="B52" s="71"/>
      <c r="C52" s="171"/>
      <c r="D52" s="9"/>
      <c r="E52" s="9"/>
      <c r="F52" s="188"/>
      <c r="G52" s="122"/>
      <c r="H52" s="122"/>
      <c r="I52" s="10"/>
      <c r="J52" s="10"/>
      <c r="K52" s="10"/>
      <c r="L52" s="10"/>
      <c r="M52" s="10"/>
      <c r="N52" s="20"/>
      <c r="O52" s="20"/>
      <c r="P52" s="20"/>
      <c r="Q52" s="658"/>
      <c r="R52" s="375"/>
      <c r="S52" s="183"/>
      <c r="U52" s="122"/>
      <c r="V52" s="476"/>
      <c r="W52" s="477"/>
    </row>
    <row r="53" spans="1:23" ht="16.5" customHeight="1" thickBot="1">
      <c r="A53" s="380"/>
      <c r="B53" s="381" t="s">
        <v>138</v>
      </c>
      <c r="C53" s="381"/>
      <c r="D53" s="381"/>
      <c r="E53" s="381"/>
      <c r="F53" s="382"/>
      <c r="G53" s="383"/>
      <c r="H53" s="384">
        <v>6</v>
      </c>
      <c r="I53" s="526" t="s">
        <v>227</v>
      </c>
      <c r="J53" s="385"/>
      <c r="K53" s="385"/>
      <c r="L53" s="385"/>
      <c r="M53" s="385"/>
      <c r="N53" s="20"/>
      <c r="O53" s="20"/>
      <c r="P53" s="20"/>
      <c r="Q53" s="663">
        <v>0</v>
      </c>
      <c r="R53" s="445">
        <v>1</v>
      </c>
      <c r="S53" s="386"/>
      <c r="U53" s="364">
        <v>6</v>
      </c>
      <c r="V53" s="490"/>
      <c r="W53" s="491"/>
    </row>
    <row r="54" spans="1:19" ht="12.75">
      <c r="A54" s="73"/>
      <c r="B54" s="71"/>
      <c r="C54" s="387"/>
      <c r="D54" s="388"/>
      <c r="E54" s="388"/>
      <c r="F54" s="188"/>
      <c r="G54" s="389"/>
      <c r="H54" s="364"/>
      <c r="I54" s="389"/>
      <c r="J54" s="10"/>
      <c r="K54" s="10"/>
      <c r="L54" s="10"/>
      <c r="M54" s="10"/>
      <c r="N54" s="127"/>
      <c r="O54" s="127"/>
      <c r="P54" s="127"/>
      <c r="Q54" s="55"/>
      <c r="R54" s="91"/>
      <c r="S54" s="93"/>
    </row>
    <row r="55" spans="1:19" s="127" customFormat="1" ht="12.75">
      <c r="A55" s="71"/>
      <c r="B55" s="71"/>
      <c r="C55" s="388"/>
      <c r="D55" s="388"/>
      <c r="E55" s="388"/>
      <c r="F55" s="188"/>
      <c r="G55" s="389"/>
      <c r="H55" s="364"/>
      <c r="I55" s="389"/>
      <c r="J55" s="10"/>
      <c r="K55" s="10"/>
      <c r="L55" s="10"/>
      <c r="M55" s="10"/>
      <c r="Q55" s="55"/>
      <c r="R55" s="91"/>
      <c r="S55" s="91"/>
    </row>
    <row r="56" spans="1:19" s="127" customFormat="1" ht="12.75">
      <c r="A56" s="71"/>
      <c r="B56" s="71"/>
      <c r="C56" s="388"/>
      <c r="D56" s="388"/>
      <c r="E56" s="388"/>
      <c r="F56" s="188"/>
      <c r="G56" s="389"/>
      <c r="H56" s="364"/>
      <c r="I56" s="389"/>
      <c r="J56" s="10"/>
      <c r="K56" s="10"/>
      <c r="L56" s="10"/>
      <c r="M56" s="10"/>
      <c r="Q56" s="55"/>
      <c r="R56" s="91"/>
      <c r="S56" s="91"/>
    </row>
    <row r="57" spans="1:19" s="127" customFormat="1" ht="12.75">
      <c r="A57" s="71"/>
      <c r="B57" s="71"/>
      <c r="C57" s="388"/>
      <c r="D57" s="388"/>
      <c r="E57" s="388"/>
      <c r="F57" s="188"/>
      <c r="G57" s="389"/>
      <c r="H57" s="364"/>
      <c r="I57" s="389"/>
      <c r="J57" s="10"/>
      <c r="K57" s="10"/>
      <c r="L57" s="10"/>
      <c r="M57" s="10"/>
      <c r="Q57" s="55"/>
      <c r="R57" s="91"/>
      <c r="S57" s="91"/>
    </row>
    <row r="58" spans="1:19" s="390" customFormat="1" ht="12.75" customHeight="1">
      <c r="A58" s="91"/>
      <c r="B58" s="91"/>
      <c r="C58" s="91"/>
      <c r="D58" s="71"/>
      <c r="E58" s="71"/>
      <c r="F58" s="314"/>
      <c r="G58" s="16"/>
      <c r="H58" s="16"/>
      <c r="I58" s="318"/>
      <c r="J58" s="318"/>
      <c r="K58" s="318"/>
      <c r="L58" s="318"/>
      <c r="M58" s="318"/>
      <c r="N58" s="318"/>
      <c r="O58" s="318"/>
      <c r="P58" s="318"/>
      <c r="Q58" s="318"/>
      <c r="R58" s="318"/>
      <c r="S58" s="318"/>
    </row>
    <row r="59" spans="1:19" s="390" customFormat="1" ht="10.5" customHeight="1">
      <c r="A59" s="91"/>
      <c r="B59" s="91"/>
      <c r="C59" s="91"/>
      <c r="D59" s="71"/>
      <c r="E59" s="71"/>
      <c r="F59" s="314"/>
      <c r="G59" s="16"/>
      <c r="H59" s="16"/>
      <c r="I59" s="318"/>
      <c r="J59" s="318"/>
      <c r="K59" s="318"/>
      <c r="L59" s="318"/>
      <c r="M59" s="318"/>
      <c r="N59" s="318"/>
      <c r="O59" s="318"/>
      <c r="P59" s="318"/>
      <c r="Q59" s="318"/>
      <c r="R59" s="318"/>
      <c r="S59" s="318"/>
    </row>
    <row r="60" spans="1:19" s="390" customFormat="1" ht="12.75" customHeight="1">
      <c r="A60" s="91"/>
      <c r="B60" s="91"/>
      <c r="C60" s="91"/>
      <c r="D60" s="71"/>
      <c r="E60" s="71"/>
      <c r="F60" s="314"/>
      <c r="G60" s="16"/>
      <c r="H60" s="16"/>
      <c r="I60" s="318"/>
      <c r="J60" s="318"/>
      <c r="K60" s="318"/>
      <c r="L60" s="318"/>
      <c r="M60" s="318"/>
      <c r="N60" s="318"/>
      <c r="O60" s="318"/>
      <c r="P60" s="318"/>
      <c r="Q60" s="318"/>
      <c r="R60" s="318"/>
      <c r="S60" s="318"/>
    </row>
    <row r="61" spans="2:19" s="390" customFormat="1" ht="27" customHeight="1">
      <c r="B61" s="320"/>
      <c r="C61" s="320"/>
      <c r="D61" s="320"/>
      <c r="E61" s="320"/>
      <c r="F61" s="223" t="s">
        <v>113</v>
      </c>
      <c r="G61" s="321"/>
      <c r="H61" s="321"/>
      <c r="I61" s="676" t="s">
        <v>228</v>
      </c>
      <c r="J61" s="676"/>
      <c r="K61" s="676"/>
      <c r="L61" s="676"/>
      <c r="M61" s="676"/>
      <c r="N61" s="676"/>
      <c r="O61" s="676"/>
      <c r="P61" s="676"/>
      <c r="Q61" s="676"/>
      <c r="R61" s="676"/>
      <c r="S61" s="676"/>
    </row>
    <row r="62" spans="1:19" s="390" customFormat="1" ht="12.75" customHeight="1">
      <c r="A62" s="318"/>
      <c r="B62" s="318"/>
      <c r="C62" s="318"/>
      <c r="D62" s="318"/>
      <c r="E62" s="318"/>
      <c r="F62" s="318"/>
      <c r="G62" s="318"/>
      <c r="H62" s="318"/>
      <c r="I62" s="318"/>
      <c r="J62" s="318"/>
      <c r="K62" s="318"/>
      <c r="L62" s="318"/>
      <c r="M62" s="318"/>
      <c r="N62" s="318"/>
      <c r="O62" s="318"/>
      <c r="P62" s="318"/>
      <c r="Q62" s="318"/>
      <c r="R62" s="318"/>
      <c r="S62" s="318"/>
    </row>
    <row r="63" spans="1:19" s="390" customFormat="1" ht="12.75" customHeight="1" thickBot="1">
      <c r="A63" s="318"/>
      <c r="B63" s="318"/>
      <c r="C63" s="318"/>
      <c r="D63" s="318"/>
      <c r="E63" s="318"/>
      <c r="F63" s="318"/>
      <c r="G63" s="318"/>
      <c r="H63" s="318"/>
      <c r="I63" s="318"/>
      <c r="J63" s="318"/>
      <c r="K63" s="318"/>
      <c r="L63" s="318"/>
      <c r="M63" s="318"/>
      <c r="N63" s="318"/>
      <c r="O63" s="318"/>
      <c r="P63" s="318"/>
      <c r="Q63" s="318"/>
      <c r="R63" s="318"/>
      <c r="S63" s="318"/>
    </row>
    <row r="64" spans="1:22" ht="12.75" customHeight="1">
      <c r="A64" s="287"/>
      <c r="B64" s="206"/>
      <c r="C64" s="93"/>
      <c r="D64" s="207"/>
      <c r="E64" s="207"/>
      <c r="F64" s="93"/>
      <c r="G64" s="243"/>
      <c r="H64" s="243"/>
      <c r="I64" s="244"/>
      <c r="J64" s="244"/>
      <c r="K64" s="244"/>
      <c r="L64" s="241"/>
      <c r="M64" s="244"/>
      <c r="N64" s="241"/>
      <c r="O64" s="244"/>
      <c r="P64" s="241"/>
      <c r="Q64" s="244"/>
      <c r="R64" s="241"/>
      <c r="S64" s="285"/>
      <c r="V64" s="204"/>
    </row>
    <row r="65" spans="1:23" ht="12.75" customHeight="1">
      <c r="A65" s="288" t="s">
        <v>112</v>
      </c>
      <c r="B65" s="181"/>
      <c r="C65" s="91"/>
      <c r="D65" s="182"/>
      <c r="E65" s="182"/>
      <c r="F65" s="91"/>
      <c r="G65" s="197"/>
      <c r="H65" s="197"/>
      <c r="I65" s="198"/>
      <c r="J65" s="198"/>
      <c r="K65" s="198"/>
      <c r="L65" s="169"/>
      <c r="M65" s="198"/>
      <c r="N65" s="169"/>
      <c r="O65" s="198"/>
      <c r="P65" s="169"/>
      <c r="Q65" s="169" t="s">
        <v>213</v>
      </c>
      <c r="R65" s="169" t="s">
        <v>214</v>
      </c>
      <c r="S65" s="351"/>
      <c r="V65" s="463" t="s">
        <v>361</v>
      </c>
      <c r="W65" s="456" t="s">
        <v>363</v>
      </c>
    </row>
    <row r="66" spans="1:23" ht="12.75" customHeight="1" thickBot="1">
      <c r="A66" s="213"/>
      <c r="B66" s="214"/>
      <c r="C66" s="92"/>
      <c r="D66" s="215"/>
      <c r="E66" s="215"/>
      <c r="F66" s="92"/>
      <c r="G66" s="216"/>
      <c r="H66" s="216"/>
      <c r="I66" s="201"/>
      <c r="J66" s="201"/>
      <c r="K66" s="201"/>
      <c r="L66" s="92"/>
      <c r="M66" s="201"/>
      <c r="N66" s="92"/>
      <c r="O66" s="201"/>
      <c r="P66" s="286"/>
      <c r="Q66" s="286" t="s">
        <v>215</v>
      </c>
      <c r="R66" s="286" t="s">
        <v>142</v>
      </c>
      <c r="S66" s="245"/>
      <c r="V66" s="463" t="s">
        <v>362</v>
      </c>
      <c r="W66" s="463" t="s">
        <v>362</v>
      </c>
    </row>
    <row r="67" spans="1:22" ht="16.5" thickBot="1">
      <c r="A67" s="562"/>
      <c r="B67" s="519"/>
      <c r="C67" s="512" t="s">
        <v>87</v>
      </c>
      <c r="D67" s="519"/>
      <c r="E67" s="519"/>
      <c r="F67" s="512"/>
      <c r="G67" s="513"/>
      <c r="H67" s="513"/>
      <c r="I67" s="514"/>
      <c r="J67" s="515"/>
      <c r="K67" s="515"/>
      <c r="L67" s="515" t="s">
        <v>123</v>
      </c>
      <c r="M67" s="515"/>
      <c r="N67" s="515"/>
      <c r="O67" s="515"/>
      <c r="P67" s="515"/>
      <c r="Q67" s="552">
        <f>SUM(Q70,Q74,Q76,Q78,Q82,Q85,Q89,Q93,Q95,Q96,Q98)</f>
        <v>0</v>
      </c>
      <c r="R67" s="552">
        <v>21</v>
      </c>
      <c r="S67" s="518"/>
      <c r="U67" s="127"/>
      <c r="V67" s="127"/>
    </row>
    <row r="68" spans="1:23" ht="12.75">
      <c r="A68" s="359"/>
      <c r="B68" s="8" t="s">
        <v>66</v>
      </c>
      <c r="C68" s="8"/>
      <c r="D68" s="73"/>
      <c r="E68" s="73"/>
      <c r="F68" s="113"/>
      <c r="G68" s="8"/>
      <c r="H68" s="361">
        <v>1.1</v>
      </c>
      <c r="I68" s="114" t="s">
        <v>389</v>
      </c>
      <c r="J68" s="114"/>
      <c r="K68" s="114"/>
      <c r="L68" s="8"/>
      <c r="M68" s="8"/>
      <c r="N68" s="8"/>
      <c r="O68" s="8"/>
      <c r="P68" s="8"/>
      <c r="Q68" s="707" t="s">
        <v>347</v>
      </c>
      <c r="R68" s="721" t="s">
        <v>173</v>
      </c>
      <c r="S68" s="187"/>
      <c r="U68" s="364">
        <v>1.1</v>
      </c>
      <c r="V68" s="734"/>
      <c r="W68" s="734"/>
    </row>
    <row r="69" spans="1:23" ht="89.25" customHeight="1" thickBot="1">
      <c r="A69" s="363"/>
      <c r="B69" s="71"/>
      <c r="C69" s="364"/>
      <c r="D69" s="39"/>
      <c r="E69" s="4"/>
      <c r="F69" s="126"/>
      <c r="G69" s="4"/>
      <c r="H69" s="364"/>
      <c r="I69" s="4"/>
      <c r="J69" s="4"/>
      <c r="K69" s="4"/>
      <c r="L69" s="4"/>
      <c r="M69" s="4"/>
      <c r="N69" s="4"/>
      <c r="O69" s="4"/>
      <c r="P69" s="91"/>
      <c r="Q69" s="715"/>
      <c r="R69" s="722"/>
      <c r="S69" s="366"/>
      <c r="U69" s="364"/>
      <c r="V69" s="735"/>
      <c r="W69" s="735"/>
    </row>
    <row r="70" spans="1:23" ht="12.75">
      <c r="A70" s="363"/>
      <c r="B70" s="71"/>
      <c r="C70" s="10"/>
      <c r="D70" s="71"/>
      <c r="E70" s="71"/>
      <c r="F70" s="171"/>
      <c r="G70" s="10"/>
      <c r="H70" s="364">
        <v>1.2</v>
      </c>
      <c r="I70" s="22" t="s">
        <v>390</v>
      </c>
      <c r="J70" s="22"/>
      <c r="K70" s="22"/>
      <c r="L70" s="11"/>
      <c r="M70" s="11"/>
      <c r="N70" s="11"/>
      <c r="O70" s="11"/>
      <c r="P70" s="11"/>
      <c r="Q70" s="715">
        <v>0</v>
      </c>
      <c r="R70" s="717">
        <v>1</v>
      </c>
      <c r="S70" s="250"/>
      <c r="U70" s="364">
        <v>1.2</v>
      </c>
      <c r="V70" s="742"/>
      <c r="W70" s="718"/>
    </row>
    <row r="71" spans="1:23" ht="47.25" customHeight="1">
      <c r="A71" s="363"/>
      <c r="B71" s="71"/>
      <c r="C71" s="364"/>
      <c r="D71" s="39"/>
      <c r="E71" s="4"/>
      <c r="F71" s="126"/>
      <c r="G71" s="4"/>
      <c r="H71" s="364"/>
      <c r="I71" s="4"/>
      <c r="J71" s="4"/>
      <c r="K71" s="4"/>
      <c r="L71" s="4"/>
      <c r="M71" s="4"/>
      <c r="N71" s="4"/>
      <c r="O71" s="4"/>
      <c r="P71" s="91"/>
      <c r="Q71" s="715"/>
      <c r="R71" s="717"/>
      <c r="S71" s="366"/>
      <c r="U71" s="364"/>
      <c r="V71" s="743"/>
      <c r="W71" s="719"/>
    </row>
    <row r="72" spans="1:23" ht="3" customHeight="1" thickBot="1">
      <c r="A72" s="368"/>
      <c r="B72" s="72"/>
      <c r="C72" s="20"/>
      <c r="D72" s="72"/>
      <c r="E72" s="72"/>
      <c r="F72" s="172"/>
      <c r="G72" s="20"/>
      <c r="H72" s="369"/>
      <c r="I72" s="14"/>
      <c r="J72" s="14"/>
      <c r="K72" s="14"/>
      <c r="L72" s="14"/>
      <c r="M72" s="14"/>
      <c r="N72" s="14"/>
      <c r="O72" s="14"/>
      <c r="P72" s="14"/>
      <c r="Q72" s="657"/>
      <c r="R72" s="371"/>
      <c r="S72" s="186"/>
      <c r="U72" s="364"/>
      <c r="V72" s="464"/>
      <c r="W72" s="465"/>
    </row>
    <row r="73" spans="1:23" ht="13.5" thickBot="1">
      <c r="A73" s="363"/>
      <c r="B73" s="10" t="s">
        <v>10</v>
      </c>
      <c r="C73" s="10"/>
      <c r="D73" s="71"/>
      <c r="E73" s="71"/>
      <c r="F73" s="113"/>
      <c r="G73" s="71" t="s">
        <v>11</v>
      </c>
      <c r="H73" s="364">
        <v>2.1</v>
      </c>
      <c r="I73" s="22" t="s">
        <v>97</v>
      </c>
      <c r="J73" s="22"/>
      <c r="K73" s="22"/>
      <c r="L73" s="10"/>
      <c r="M73" s="10"/>
      <c r="N73" s="10"/>
      <c r="O73" s="10"/>
      <c r="P73" s="10"/>
      <c r="Q73" s="658" t="s">
        <v>347</v>
      </c>
      <c r="R73" s="391" t="s">
        <v>173</v>
      </c>
      <c r="S73" s="183"/>
      <c r="U73" s="364">
        <v>2.1</v>
      </c>
      <c r="V73" s="486"/>
      <c r="W73" s="487"/>
    </row>
    <row r="74" spans="1:23" ht="12.75">
      <c r="A74" s="363"/>
      <c r="B74" s="71"/>
      <c r="C74" s="10"/>
      <c r="D74" s="71"/>
      <c r="E74" s="71"/>
      <c r="F74" s="171"/>
      <c r="G74" s="71" t="s">
        <v>11</v>
      </c>
      <c r="H74" s="364">
        <v>2.2</v>
      </c>
      <c r="I74" s="115" t="s">
        <v>391</v>
      </c>
      <c r="J74" s="115"/>
      <c r="K74" s="115"/>
      <c r="L74" s="10"/>
      <c r="M74" s="10"/>
      <c r="N74" s="10"/>
      <c r="O74" s="10"/>
      <c r="P74" s="10"/>
      <c r="Q74" s="715">
        <v>0</v>
      </c>
      <c r="R74" s="717">
        <v>2</v>
      </c>
      <c r="S74" s="251"/>
      <c r="U74" s="364">
        <v>2.2</v>
      </c>
      <c r="V74" s="742"/>
      <c r="W74" s="718"/>
    </row>
    <row r="75" spans="1:23" ht="60.75" customHeight="1" thickBot="1">
      <c r="A75" s="363"/>
      <c r="B75" s="71"/>
      <c r="C75" s="364"/>
      <c r="D75" s="39"/>
      <c r="E75" s="4"/>
      <c r="F75" s="126"/>
      <c r="G75" s="71"/>
      <c r="H75" s="364"/>
      <c r="I75" s="4"/>
      <c r="J75" s="4"/>
      <c r="K75" s="4"/>
      <c r="L75" s="4"/>
      <c r="M75" s="4"/>
      <c r="N75" s="4"/>
      <c r="O75" s="4"/>
      <c r="P75" s="91"/>
      <c r="Q75" s="715"/>
      <c r="R75" s="717"/>
      <c r="S75" s="366"/>
      <c r="U75" s="364"/>
      <c r="V75" s="744"/>
      <c r="W75" s="736"/>
    </row>
    <row r="76" spans="1:23" ht="12.75">
      <c r="A76" s="363"/>
      <c r="B76" s="71"/>
      <c r="C76" s="9"/>
      <c r="D76" s="71"/>
      <c r="E76" s="71"/>
      <c r="F76" s="171"/>
      <c r="G76" s="71" t="s">
        <v>11</v>
      </c>
      <c r="H76" s="364">
        <v>2.3</v>
      </c>
      <c r="I76" s="115" t="s">
        <v>44</v>
      </c>
      <c r="J76" s="115"/>
      <c r="K76" s="115"/>
      <c r="L76" s="10"/>
      <c r="M76" s="10"/>
      <c r="N76" s="10"/>
      <c r="O76" s="10"/>
      <c r="P76" s="10"/>
      <c r="Q76" s="715">
        <v>0</v>
      </c>
      <c r="R76" s="717">
        <v>3</v>
      </c>
      <c r="S76" s="252"/>
      <c r="U76" s="364">
        <v>2.3</v>
      </c>
      <c r="V76" s="742"/>
      <c r="W76" s="718"/>
    </row>
    <row r="77" spans="1:23" ht="13.5" thickBot="1">
      <c r="A77" s="363"/>
      <c r="B77" s="71"/>
      <c r="C77" s="9"/>
      <c r="D77" s="71"/>
      <c r="E77" s="71"/>
      <c r="F77" s="171"/>
      <c r="G77" s="71"/>
      <c r="H77" s="364"/>
      <c r="I77" s="115"/>
      <c r="J77" s="115" t="s">
        <v>229</v>
      </c>
      <c r="K77" s="115"/>
      <c r="L77" s="392" t="s">
        <v>373</v>
      </c>
      <c r="M77" s="10" t="s">
        <v>293</v>
      </c>
      <c r="N77" s="10"/>
      <c r="O77" s="10"/>
      <c r="P77" s="10"/>
      <c r="Q77" s="715"/>
      <c r="R77" s="717"/>
      <c r="S77" s="252"/>
      <c r="U77" s="364"/>
      <c r="V77" s="744"/>
      <c r="W77" s="736"/>
    </row>
    <row r="78" spans="1:23" ht="12.75">
      <c r="A78" s="363"/>
      <c r="B78" s="71"/>
      <c r="C78" s="9"/>
      <c r="D78" s="71"/>
      <c r="E78" s="71"/>
      <c r="F78" s="171"/>
      <c r="G78" s="71" t="s">
        <v>11</v>
      </c>
      <c r="H78" s="364">
        <v>2.4</v>
      </c>
      <c r="I78" s="115" t="s">
        <v>148</v>
      </c>
      <c r="J78" s="115"/>
      <c r="K78" s="115"/>
      <c r="L78" s="10"/>
      <c r="M78" s="10"/>
      <c r="N78" s="10"/>
      <c r="O78" s="10"/>
      <c r="P78" s="10"/>
      <c r="Q78" s="715">
        <v>0</v>
      </c>
      <c r="R78" s="717">
        <v>2</v>
      </c>
      <c r="S78" s="252"/>
      <c r="U78" s="364">
        <v>2.4</v>
      </c>
      <c r="V78" s="743"/>
      <c r="W78" s="719"/>
    </row>
    <row r="79" spans="1:23" ht="12.75">
      <c r="A79" s="363"/>
      <c r="B79" s="71"/>
      <c r="C79" s="9"/>
      <c r="D79" s="71"/>
      <c r="E79" s="71"/>
      <c r="F79" s="171"/>
      <c r="G79" s="9"/>
      <c r="H79" s="364"/>
      <c r="I79" s="115"/>
      <c r="J79" s="115" t="s">
        <v>230</v>
      </c>
      <c r="K79" s="115"/>
      <c r="L79" s="392" t="s">
        <v>373</v>
      </c>
      <c r="M79" s="10" t="s">
        <v>293</v>
      </c>
      <c r="N79" s="10"/>
      <c r="O79" s="10"/>
      <c r="P79" s="10"/>
      <c r="Q79" s="715"/>
      <c r="R79" s="717"/>
      <c r="S79" s="252"/>
      <c r="U79" s="364"/>
      <c r="V79" s="743"/>
      <c r="W79" s="719"/>
    </row>
    <row r="80" spans="1:23" ht="12.75">
      <c r="A80" s="363"/>
      <c r="B80" s="71"/>
      <c r="C80" s="9"/>
      <c r="D80" s="71"/>
      <c r="E80" s="71"/>
      <c r="F80" s="171"/>
      <c r="G80" s="9"/>
      <c r="H80" s="364"/>
      <c r="I80" s="115"/>
      <c r="J80" s="115" t="s">
        <v>231</v>
      </c>
      <c r="K80" s="115"/>
      <c r="L80" s="392" t="s">
        <v>373</v>
      </c>
      <c r="M80" s="115" t="s">
        <v>375</v>
      </c>
      <c r="N80" s="10"/>
      <c r="O80" s="10"/>
      <c r="P80" s="10"/>
      <c r="Q80" s="715"/>
      <c r="R80" s="717"/>
      <c r="S80" s="252"/>
      <c r="U80" s="364"/>
      <c r="V80" s="743"/>
      <c r="W80" s="719"/>
    </row>
    <row r="81" spans="1:23" ht="3" customHeight="1" thickBot="1">
      <c r="A81" s="374"/>
      <c r="B81" s="77"/>
      <c r="C81" s="9"/>
      <c r="D81" s="77"/>
      <c r="E81" s="77"/>
      <c r="F81" s="171"/>
      <c r="G81" s="9"/>
      <c r="H81" s="364"/>
      <c r="I81" s="10"/>
      <c r="J81" s="10"/>
      <c r="K81" s="10"/>
      <c r="L81" s="10"/>
      <c r="M81" s="10"/>
      <c r="N81" s="10"/>
      <c r="O81" s="10"/>
      <c r="P81" s="10"/>
      <c r="Q81" s="658"/>
      <c r="R81" s="375"/>
      <c r="S81" s="253"/>
      <c r="U81" s="364"/>
      <c r="V81" s="464"/>
      <c r="W81" s="465"/>
    </row>
    <row r="82" spans="1:23" ht="12.75" customHeight="1">
      <c r="A82" s="359"/>
      <c r="B82" s="8" t="s">
        <v>353</v>
      </c>
      <c r="C82" s="8"/>
      <c r="D82" s="81"/>
      <c r="E82" s="81"/>
      <c r="F82" s="113"/>
      <c r="G82" s="73" t="s">
        <v>11</v>
      </c>
      <c r="H82" s="361">
        <v>3</v>
      </c>
      <c r="I82" s="114" t="s">
        <v>392</v>
      </c>
      <c r="J82" s="114"/>
      <c r="K82" s="114"/>
      <c r="L82" s="8"/>
      <c r="M82" s="8"/>
      <c r="N82" s="8"/>
      <c r="O82" s="8"/>
      <c r="P82" s="8"/>
      <c r="Q82" s="707">
        <v>0</v>
      </c>
      <c r="R82" s="716">
        <v>1</v>
      </c>
      <c r="S82" s="254"/>
      <c r="U82" s="364">
        <v>3</v>
      </c>
      <c r="V82" s="718"/>
      <c r="W82" s="718"/>
    </row>
    <row r="83" spans="1:23" ht="33.75" customHeight="1">
      <c r="A83" s="363"/>
      <c r="B83" s="372" t="s">
        <v>348</v>
      </c>
      <c r="C83" s="364"/>
      <c r="D83" s="39"/>
      <c r="E83" s="4"/>
      <c r="F83" s="126"/>
      <c r="G83" s="4"/>
      <c r="H83" s="364"/>
      <c r="I83" s="4"/>
      <c r="J83" s="4"/>
      <c r="K83" s="4"/>
      <c r="L83" s="4"/>
      <c r="M83" s="4"/>
      <c r="N83" s="4"/>
      <c r="O83" s="4"/>
      <c r="P83" s="91"/>
      <c r="Q83" s="715"/>
      <c r="R83" s="717"/>
      <c r="S83" s="366"/>
      <c r="U83" s="364"/>
      <c r="V83" s="719"/>
      <c r="W83" s="719"/>
    </row>
    <row r="84" spans="1:23" ht="3" customHeight="1" thickBot="1">
      <c r="A84" s="393"/>
      <c r="B84" s="77"/>
      <c r="C84" s="9"/>
      <c r="D84" s="77"/>
      <c r="E84" s="77"/>
      <c r="F84" s="171"/>
      <c r="G84" s="9"/>
      <c r="H84" s="364"/>
      <c r="I84" s="10"/>
      <c r="J84" s="10"/>
      <c r="K84" s="10"/>
      <c r="L84" s="10"/>
      <c r="M84" s="10"/>
      <c r="N84" s="10"/>
      <c r="O84" s="10"/>
      <c r="P84" s="10"/>
      <c r="Q84" s="658"/>
      <c r="R84" s="375"/>
      <c r="S84" s="253"/>
      <c r="U84" s="364"/>
      <c r="V84" s="477"/>
      <c r="W84" s="477"/>
    </row>
    <row r="85" spans="1:23" ht="12.75">
      <c r="A85" s="359"/>
      <c r="B85" s="8" t="s">
        <v>232</v>
      </c>
      <c r="C85" s="8"/>
      <c r="D85" s="73"/>
      <c r="E85" s="73"/>
      <c r="F85" s="340"/>
      <c r="G85" s="73" t="s">
        <v>11</v>
      </c>
      <c r="H85" s="394">
        <v>4.1</v>
      </c>
      <c r="I85" s="114" t="s">
        <v>393</v>
      </c>
      <c r="J85" s="395"/>
      <c r="K85" s="395"/>
      <c r="L85" s="396"/>
      <c r="M85" s="396"/>
      <c r="N85" s="396"/>
      <c r="O85" s="396"/>
      <c r="P85" s="396"/>
      <c r="Q85" s="707">
        <v>0</v>
      </c>
      <c r="R85" s="716">
        <v>4</v>
      </c>
      <c r="S85" s="397"/>
      <c r="U85" s="398">
        <v>4.1</v>
      </c>
      <c r="V85" s="718"/>
      <c r="W85" s="718"/>
    </row>
    <row r="86" spans="1:23" ht="12.75">
      <c r="A86" s="363"/>
      <c r="B86" s="10" t="s">
        <v>233</v>
      </c>
      <c r="C86" s="10"/>
      <c r="D86" s="71"/>
      <c r="E86" s="71"/>
      <c r="F86" s="341"/>
      <c r="G86" s="10"/>
      <c r="H86" s="398"/>
      <c r="I86" s="115"/>
      <c r="J86" s="115" t="s">
        <v>376</v>
      </c>
      <c r="K86" s="399"/>
      <c r="L86" s="127"/>
      <c r="M86" s="127"/>
      <c r="N86" s="127"/>
      <c r="O86" s="392" t="s">
        <v>373</v>
      </c>
      <c r="P86" s="10" t="s">
        <v>293</v>
      </c>
      <c r="Q86" s="715"/>
      <c r="R86" s="717"/>
      <c r="S86" s="352"/>
      <c r="U86" s="398"/>
      <c r="V86" s="719"/>
      <c r="W86" s="719"/>
    </row>
    <row r="87" spans="1:23" ht="12.75">
      <c r="A87" s="363"/>
      <c r="B87" s="71"/>
      <c r="C87" s="10"/>
      <c r="D87" s="71"/>
      <c r="E87" s="71"/>
      <c r="F87" s="341"/>
      <c r="G87" s="10"/>
      <c r="H87" s="398"/>
      <c r="I87" s="115"/>
      <c r="J87" s="115" t="s">
        <v>377</v>
      </c>
      <c r="K87" s="399"/>
      <c r="L87" s="127"/>
      <c r="M87" s="400"/>
      <c r="N87" s="127"/>
      <c r="O87" s="392" t="s">
        <v>373</v>
      </c>
      <c r="P87" s="10" t="s">
        <v>293</v>
      </c>
      <c r="Q87" s="715"/>
      <c r="R87" s="717"/>
      <c r="S87" s="352"/>
      <c r="U87" s="398"/>
      <c r="V87" s="719"/>
      <c r="W87" s="719"/>
    </row>
    <row r="88" spans="1:23" ht="13.5" thickBot="1">
      <c r="A88" s="363"/>
      <c r="B88" s="71"/>
      <c r="C88" s="10"/>
      <c r="D88" s="71"/>
      <c r="E88" s="71"/>
      <c r="F88" s="341"/>
      <c r="G88" s="10"/>
      <c r="H88" s="398"/>
      <c r="I88" s="115"/>
      <c r="J88" s="115" t="s">
        <v>378</v>
      </c>
      <c r="K88" s="399"/>
      <c r="L88" s="127"/>
      <c r="M88" s="400"/>
      <c r="N88" s="127"/>
      <c r="O88" s="392" t="s">
        <v>373</v>
      </c>
      <c r="P88" s="10" t="s">
        <v>293</v>
      </c>
      <c r="Q88" s="715"/>
      <c r="R88" s="717"/>
      <c r="S88" s="352"/>
      <c r="U88" s="398"/>
      <c r="V88" s="736"/>
      <c r="W88" s="736"/>
    </row>
    <row r="89" spans="1:23" ht="12.75">
      <c r="A89" s="363"/>
      <c r="B89" s="71"/>
      <c r="C89" s="10"/>
      <c r="D89" s="71"/>
      <c r="E89" s="71"/>
      <c r="F89" s="341"/>
      <c r="G89" s="388"/>
      <c r="H89" s="398">
        <v>4.2</v>
      </c>
      <c r="I89" s="115" t="s">
        <v>458</v>
      </c>
      <c r="J89" s="399"/>
      <c r="K89" s="399"/>
      <c r="L89" s="400"/>
      <c r="M89" s="400"/>
      <c r="N89" s="400"/>
      <c r="O89" s="400"/>
      <c r="P89" s="400"/>
      <c r="Q89" s="715">
        <v>0</v>
      </c>
      <c r="R89" s="717">
        <v>2</v>
      </c>
      <c r="S89" s="252"/>
      <c r="U89" s="398">
        <v>4.2</v>
      </c>
      <c r="V89" s="719"/>
      <c r="W89" s="719"/>
    </row>
    <row r="90" spans="1:23" ht="50.25" customHeight="1">
      <c r="A90" s="363"/>
      <c r="B90" s="71"/>
      <c r="C90" s="398"/>
      <c r="D90" s="39"/>
      <c r="E90" s="4"/>
      <c r="F90" s="401"/>
      <c r="G90" s="4"/>
      <c r="H90" s="398"/>
      <c r="I90" s="4"/>
      <c r="J90" s="4"/>
      <c r="K90" s="4"/>
      <c r="L90" s="4"/>
      <c r="M90" s="4"/>
      <c r="N90" s="4"/>
      <c r="O90" s="4"/>
      <c r="P90" s="91"/>
      <c r="Q90" s="715"/>
      <c r="R90" s="717"/>
      <c r="S90" s="366"/>
      <c r="U90" s="398"/>
      <c r="V90" s="719"/>
      <c r="W90" s="719"/>
    </row>
    <row r="91" spans="1:23" ht="12" customHeight="1">
      <c r="A91" s="363"/>
      <c r="B91" s="71"/>
      <c r="C91" s="398"/>
      <c r="D91" s="39"/>
      <c r="E91" s="4"/>
      <c r="F91" s="401"/>
      <c r="G91" s="71" t="s">
        <v>11</v>
      </c>
      <c r="H91" s="398"/>
      <c r="I91" s="4" t="s">
        <v>459</v>
      </c>
      <c r="J91" s="4"/>
      <c r="K91" s="4"/>
      <c r="L91" s="4"/>
      <c r="M91" s="4"/>
      <c r="N91" s="4"/>
      <c r="O91" s="4"/>
      <c r="P91" s="91"/>
      <c r="Q91" s="715"/>
      <c r="R91" s="717"/>
      <c r="S91" s="366"/>
      <c r="U91" s="398"/>
      <c r="V91" s="548"/>
      <c r="W91" s="548"/>
    </row>
    <row r="92" spans="1:23" ht="3" customHeight="1" thickBot="1">
      <c r="A92" s="363"/>
      <c r="B92" s="71"/>
      <c r="C92" s="388"/>
      <c r="D92" s="71"/>
      <c r="E92" s="71"/>
      <c r="F92" s="171"/>
      <c r="G92" s="388"/>
      <c r="H92" s="364"/>
      <c r="I92" s="115"/>
      <c r="J92" s="115"/>
      <c r="K92" s="115"/>
      <c r="L92" s="10"/>
      <c r="M92" s="10"/>
      <c r="N92" s="10"/>
      <c r="O92" s="10"/>
      <c r="P92" s="10"/>
      <c r="Q92" s="658"/>
      <c r="R92" s="375"/>
      <c r="S92" s="183"/>
      <c r="U92" s="364"/>
      <c r="V92" s="477"/>
      <c r="W92" s="465"/>
    </row>
    <row r="93" spans="1:23" ht="12.75" customHeight="1">
      <c r="A93" s="359"/>
      <c r="B93" s="8" t="s">
        <v>351</v>
      </c>
      <c r="C93" s="8"/>
      <c r="D93" s="73"/>
      <c r="E93" s="73"/>
      <c r="F93" s="113"/>
      <c r="G93" s="8"/>
      <c r="H93" s="361">
        <v>5</v>
      </c>
      <c r="I93" s="116" t="s">
        <v>394</v>
      </c>
      <c r="J93" s="116"/>
      <c r="K93" s="116"/>
      <c r="L93" s="12"/>
      <c r="M93" s="12"/>
      <c r="N93" s="12"/>
      <c r="O93" s="12"/>
      <c r="P93" s="12"/>
      <c r="Q93" s="707">
        <v>0</v>
      </c>
      <c r="R93" s="716">
        <v>2</v>
      </c>
      <c r="S93" s="187"/>
      <c r="U93" s="364">
        <v>5</v>
      </c>
      <c r="V93" s="718"/>
      <c r="W93" s="739"/>
    </row>
    <row r="94" spans="1:23" ht="145.5" customHeight="1" thickBot="1">
      <c r="A94" s="368"/>
      <c r="B94" s="379" t="s">
        <v>352</v>
      </c>
      <c r="C94" s="369"/>
      <c r="D94" s="50"/>
      <c r="E94" s="19"/>
      <c r="F94" s="150"/>
      <c r="G94" s="19"/>
      <c r="H94" s="369"/>
      <c r="I94" s="19"/>
      <c r="J94" s="19"/>
      <c r="K94" s="19"/>
      <c r="L94" s="19"/>
      <c r="M94" s="19"/>
      <c r="N94" s="19"/>
      <c r="O94" s="19"/>
      <c r="P94" s="92"/>
      <c r="Q94" s="708"/>
      <c r="R94" s="723"/>
      <c r="S94" s="151"/>
      <c r="U94" s="364"/>
      <c r="V94" s="736"/>
      <c r="W94" s="740"/>
    </row>
    <row r="95" spans="1:23" ht="12" customHeight="1">
      <c r="A95" s="359"/>
      <c r="B95" s="8" t="s">
        <v>350</v>
      </c>
      <c r="C95" s="8"/>
      <c r="D95" s="73"/>
      <c r="E95" s="73"/>
      <c r="F95" s="113"/>
      <c r="G95" s="73" t="s">
        <v>11</v>
      </c>
      <c r="H95" s="361">
        <v>6</v>
      </c>
      <c r="I95" s="116" t="s">
        <v>234</v>
      </c>
      <c r="J95" s="116"/>
      <c r="K95" s="116"/>
      <c r="L95" s="12"/>
      <c r="M95" s="12"/>
      <c r="N95" s="12"/>
      <c r="O95" s="12"/>
      <c r="P95" s="12"/>
      <c r="Q95" s="707">
        <v>0</v>
      </c>
      <c r="R95" s="716">
        <v>4</v>
      </c>
      <c r="S95" s="187"/>
      <c r="U95" s="364">
        <v>6</v>
      </c>
      <c r="V95" s="742"/>
      <c r="W95" s="718"/>
    </row>
    <row r="96" spans="1:23" ht="12.75">
      <c r="A96" s="363"/>
      <c r="B96" s="10" t="s">
        <v>349</v>
      </c>
      <c r="C96" s="171"/>
      <c r="D96" s="13"/>
      <c r="E96" s="71"/>
      <c r="F96" s="171"/>
      <c r="G96" s="13"/>
      <c r="H96" s="364"/>
      <c r="I96" s="13"/>
      <c r="J96" s="22" t="s">
        <v>235</v>
      </c>
      <c r="K96" s="22"/>
      <c r="L96" s="402" t="s">
        <v>236</v>
      </c>
      <c r="M96" s="11"/>
      <c r="N96" s="11"/>
      <c r="O96" s="11"/>
      <c r="P96" s="11"/>
      <c r="Q96" s="715"/>
      <c r="R96" s="717"/>
      <c r="S96" s="183"/>
      <c r="U96" s="364"/>
      <c r="V96" s="743"/>
      <c r="W96" s="719"/>
    </row>
    <row r="97" spans="1:23" ht="12.75">
      <c r="A97" s="363"/>
      <c r="B97" s="71"/>
      <c r="C97" s="171"/>
      <c r="D97" s="13"/>
      <c r="E97" s="71"/>
      <c r="F97" s="171"/>
      <c r="G97" s="13"/>
      <c r="H97" s="364"/>
      <c r="I97" s="13"/>
      <c r="J97" s="22" t="s">
        <v>237</v>
      </c>
      <c r="K97" s="22"/>
      <c r="L97" s="402" t="s">
        <v>238</v>
      </c>
      <c r="M97" s="11"/>
      <c r="N97" s="11"/>
      <c r="O97" s="11"/>
      <c r="P97" s="11"/>
      <c r="Q97" s="715"/>
      <c r="R97" s="717"/>
      <c r="S97" s="183"/>
      <c r="U97" s="364"/>
      <c r="V97" s="743"/>
      <c r="W97" s="719"/>
    </row>
    <row r="98" spans="1:23" ht="13.5" thickBot="1">
      <c r="A98" s="368"/>
      <c r="B98" s="72"/>
      <c r="C98" s="172"/>
      <c r="D98" s="403"/>
      <c r="E98" s="72"/>
      <c r="F98" s="172"/>
      <c r="G98" s="403"/>
      <c r="H98" s="369"/>
      <c r="I98" s="404"/>
      <c r="J98" s="44" t="s">
        <v>239</v>
      </c>
      <c r="K98" s="44"/>
      <c r="L98" s="405" t="s">
        <v>240</v>
      </c>
      <c r="M98" s="21"/>
      <c r="N98" s="21"/>
      <c r="O98" s="21"/>
      <c r="P98" s="21"/>
      <c r="Q98" s="708"/>
      <c r="R98" s="723"/>
      <c r="S98" s="186"/>
      <c r="U98" s="364"/>
      <c r="V98" s="744"/>
      <c r="W98" s="736"/>
    </row>
    <row r="99" spans="1:19" ht="12.75">
      <c r="A99" s="71"/>
      <c r="B99" s="71"/>
      <c r="C99" s="171"/>
      <c r="D99" s="188"/>
      <c r="E99" s="71"/>
      <c r="F99" s="171"/>
      <c r="G99" s="188"/>
      <c r="H99" s="364"/>
      <c r="I99" s="13"/>
      <c r="J99" s="22"/>
      <c r="K99" s="22"/>
      <c r="L99" s="402"/>
      <c r="M99" s="11"/>
      <c r="N99" s="11"/>
      <c r="O99" s="11"/>
      <c r="P99" s="11"/>
      <c r="Q99" s="406"/>
      <c r="R99" s="407"/>
      <c r="S99" s="91"/>
    </row>
    <row r="100" spans="1:19" ht="12.75">
      <c r="A100" s="71"/>
      <c r="B100" s="71"/>
      <c r="C100" s="171"/>
      <c r="D100" s="188"/>
      <c r="E100" s="71"/>
      <c r="F100" s="171"/>
      <c r="G100" s="188"/>
      <c r="H100" s="364"/>
      <c r="I100" s="13"/>
      <c r="J100" s="22"/>
      <c r="K100" s="22"/>
      <c r="L100" s="402"/>
      <c r="M100" s="11"/>
      <c r="N100" s="11"/>
      <c r="O100" s="11"/>
      <c r="P100" s="11"/>
      <c r="Q100" s="406"/>
      <c r="R100" s="407"/>
      <c r="S100" s="91"/>
    </row>
    <row r="101" spans="1:19" ht="12.75">
      <c r="A101" s="71"/>
      <c r="B101" s="71"/>
      <c r="C101" s="171"/>
      <c r="D101" s="188"/>
      <c r="E101" s="71"/>
      <c r="F101" s="171"/>
      <c r="G101" s="188"/>
      <c r="H101" s="364"/>
      <c r="I101" s="13"/>
      <c r="J101" s="22"/>
      <c r="K101" s="22"/>
      <c r="L101" s="402"/>
      <c r="M101" s="11"/>
      <c r="N101" s="11"/>
      <c r="O101" s="11"/>
      <c r="P101" s="11"/>
      <c r="Q101" s="406"/>
      <c r="R101" s="407"/>
      <c r="S101" s="91"/>
    </row>
    <row r="102" spans="1:19" ht="12.75">
      <c r="A102" s="71"/>
      <c r="B102" s="71"/>
      <c r="C102" s="171"/>
      <c r="D102" s="188"/>
      <c r="E102" s="71"/>
      <c r="F102" s="171"/>
      <c r="G102" s="188"/>
      <c r="H102" s="364"/>
      <c r="I102" s="13"/>
      <c r="J102" s="22"/>
      <c r="K102" s="22"/>
      <c r="L102" s="402"/>
      <c r="M102" s="11"/>
      <c r="N102" s="11"/>
      <c r="O102" s="11"/>
      <c r="P102" s="11"/>
      <c r="Q102" s="406"/>
      <c r="R102" s="407"/>
      <c r="S102" s="91"/>
    </row>
    <row r="103" spans="1:19" ht="12.75">
      <c r="A103" s="71"/>
      <c r="B103" s="71"/>
      <c r="C103" s="171"/>
      <c r="D103" s="188"/>
      <c r="E103" s="71"/>
      <c r="F103" s="171"/>
      <c r="G103" s="188"/>
      <c r="H103" s="364"/>
      <c r="I103" s="13"/>
      <c r="J103" s="22"/>
      <c r="K103" s="22"/>
      <c r="L103" s="402"/>
      <c r="M103" s="11"/>
      <c r="N103" s="11"/>
      <c r="O103" s="11"/>
      <c r="P103" s="11"/>
      <c r="Q103" s="406"/>
      <c r="R103" s="407"/>
      <c r="S103" s="91"/>
    </row>
    <row r="104" spans="1:19" ht="12.75">
      <c r="A104" s="71"/>
      <c r="B104" s="71"/>
      <c r="C104" s="171"/>
      <c r="D104" s="188"/>
      <c r="E104" s="71"/>
      <c r="F104" s="171"/>
      <c r="G104" s="188"/>
      <c r="H104" s="364"/>
      <c r="I104" s="13"/>
      <c r="J104" s="22"/>
      <c r="K104" s="22"/>
      <c r="L104" s="402"/>
      <c r="M104" s="11"/>
      <c r="N104" s="11"/>
      <c r="O104" s="11"/>
      <c r="P104" s="11"/>
      <c r="Q104" s="406"/>
      <c r="R104" s="407"/>
      <c r="S104" s="91"/>
    </row>
    <row r="105" spans="1:19" s="390" customFormat="1" ht="12.75" customHeight="1">
      <c r="A105" s="91"/>
      <c r="B105" s="91"/>
      <c r="C105" s="91"/>
      <c r="D105" s="71"/>
      <c r="E105" s="71"/>
      <c r="F105" s="314"/>
      <c r="G105" s="16"/>
      <c r="H105" s="16"/>
      <c r="I105" s="318"/>
      <c r="J105" s="318"/>
      <c r="K105" s="318"/>
      <c r="L105" s="318"/>
      <c r="M105" s="318"/>
      <c r="N105" s="318"/>
      <c r="O105" s="318"/>
      <c r="P105" s="318"/>
      <c r="Q105" s="318"/>
      <c r="R105" s="318"/>
      <c r="S105" s="318"/>
    </row>
    <row r="106" ht="12.75"/>
    <row r="107" ht="12.75"/>
    <row r="108" spans="2:19" s="390" customFormat="1" ht="27" customHeight="1">
      <c r="B108" s="320"/>
      <c r="C108" s="320"/>
      <c r="D108" s="320"/>
      <c r="E108" s="320"/>
      <c r="F108" s="223" t="s">
        <v>113</v>
      </c>
      <c r="G108" s="321"/>
      <c r="H108" s="321"/>
      <c r="I108" s="676" t="s">
        <v>228</v>
      </c>
      <c r="J108" s="676"/>
      <c r="K108" s="676"/>
      <c r="L108" s="676"/>
      <c r="M108" s="676"/>
      <c r="N108" s="676"/>
      <c r="O108" s="676"/>
      <c r="P108" s="676"/>
      <c r="Q108" s="676"/>
      <c r="R108" s="676"/>
      <c r="S108" s="676"/>
    </row>
    <row r="109" spans="1:19" s="390" customFormat="1" ht="12.75" customHeight="1">
      <c r="A109" s="318"/>
      <c r="B109" s="318"/>
      <c r="C109" s="318"/>
      <c r="D109" s="318"/>
      <c r="E109" s="318"/>
      <c r="F109" s="318"/>
      <c r="G109" s="318"/>
      <c r="H109" s="318"/>
      <c r="I109" s="318"/>
      <c r="J109" s="318"/>
      <c r="K109" s="318"/>
      <c r="L109" s="318"/>
      <c r="M109" s="318"/>
      <c r="N109" s="318"/>
      <c r="O109" s="318"/>
      <c r="P109" s="318"/>
      <c r="Q109" s="318"/>
      <c r="R109" s="318"/>
      <c r="S109" s="318"/>
    </row>
    <row r="110" spans="1:19" s="390" customFormat="1" ht="12.75" customHeight="1" thickBot="1">
      <c r="A110" s="318"/>
      <c r="B110" s="318"/>
      <c r="C110" s="318"/>
      <c r="D110" s="318"/>
      <c r="E110" s="318"/>
      <c r="F110" s="318"/>
      <c r="G110" s="318"/>
      <c r="H110" s="318"/>
      <c r="I110" s="318"/>
      <c r="J110" s="318"/>
      <c r="K110" s="318"/>
      <c r="L110" s="318"/>
      <c r="M110" s="318"/>
      <c r="N110" s="318"/>
      <c r="O110" s="318"/>
      <c r="P110" s="318"/>
      <c r="Q110" s="318"/>
      <c r="R110" s="318"/>
      <c r="S110" s="318"/>
    </row>
    <row r="111" spans="1:22" ht="12.75" customHeight="1">
      <c r="A111" s="287"/>
      <c r="B111" s="206"/>
      <c r="C111" s="93"/>
      <c r="D111" s="207"/>
      <c r="E111" s="207"/>
      <c r="F111" s="93"/>
      <c r="G111" s="243"/>
      <c r="H111" s="243"/>
      <c r="I111" s="244"/>
      <c r="J111" s="244"/>
      <c r="K111" s="244"/>
      <c r="L111" s="241"/>
      <c r="M111" s="244"/>
      <c r="N111" s="241"/>
      <c r="O111" s="244"/>
      <c r="P111" s="241"/>
      <c r="Q111" s="244"/>
      <c r="R111" s="241"/>
      <c r="S111" s="285"/>
      <c r="V111" s="204"/>
    </row>
    <row r="112" spans="1:23" ht="12.75" customHeight="1">
      <c r="A112" s="288" t="s">
        <v>112</v>
      </c>
      <c r="B112" s="181"/>
      <c r="C112" s="91"/>
      <c r="D112" s="182"/>
      <c r="E112" s="182"/>
      <c r="F112" s="91"/>
      <c r="G112" s="197"/>
      <c r="H112" s="197"/>
      <c r="I112" s="198"/>
      <c r="J112" s="198"/>
      <c r="K112" s="198"/>
      <c r="L112" s="169"/>
      <c r="M112" s="198"/>
      <c r="N112" s="169"/>
      <c r="O112" s="198"/>
      <c r="P112" s="169"/>
      <c r="Q112" s="169" t="s">
        <v>213</v>
      </c>
      <c r="R112" s="169" t="s">
        <v>214</v>
      </c>
      <c r="S112" s="351"/>
      <c r="V112" s="463" t="s">
        <v>361</v>
      </c>
      <c r="W112" s="456" t="s">
        <v>363</v>
      </c>
    </row>
    <row r="113" spans="1:23" ht="12.75" customHeight="1" thickBot="1">
      <c r="A113" s="213"/>
      <c r="B113" s="214"/>
      <c r="C113" s="92"/>
      <c r="D113" s="215"/>
      <c r="E113" s="215"/>
      <c r="F113" s="92"/>
      <c r="G113" s="216"/>
      <c r="H113" s="216"/>
      <c r="I113" s="201"/>
      <c r="J113" s="201"/>
      <c r="K113" s="201"/>
      <c r="L113" s="92"/>
      <c r="M113" s="201"/>
      <c r="N113" s="92"/>
      <c r="O113" s="201"/>
      <c r="P113" s="286"/>
      <c r="Q113" s="286" t="s">
        <v>215</v>
      </c>
      <c r="R113" s="286" t="s">
        <v>142</v>
      </c>
      <c r="S113" s="245"/>
      <c r="V113" s="463" t="s">
        <v>362</v>
      </c>
      <c r="W113" s="463" t="s">
        <v>362</v>
      </c>
    </row>
    <row r="114" spans="1:19" ht="16.5" thickBot="1">
      <c r="A114" s="562"/>
      <c r="B114" s="519"/>
      <c r="C114" s="512" t="s">
        <v>88</v>
      </c>
      <c r="D114" s="519"/>
      <c r="E114" s="519"/>
      <c r="F114" s="512"/>
      <c r="G114" s="513"/>
      <c r="H114" s="513"/>
      <c r="I114" s="514"/>
      <c r="J114" s="515"/>
      <c r="K114" s="515"/>
      <c r="L114" s="515" t="s">
        <v>125</v>
      </c>
      <c r="M114" s="515"/>
      <c r="N114" s="515"/>
      <c r="O114" s="515"/>
      <c r="P114" s="515"/>
      <c r="Q114" s="552">
        <f>SUM(Q115,Q118,Q120,Q122,Q123,Q125,Q127)</f>
        <v>0</v>
      </c>
      <c r="R114" s="552">
        <v>15</v>
      </c>
      <c r="S114" s="640"/>
    </row>
    <row r="115" spans="1:23" ht="12.75">
      <c r="A115" s="363"/>
      <c r="B115" s="24" t="s">
        <v>67</v>
      </c>
      <c r="C115" s="24"/>
      <c r="D115" s="71"/>
      <c r="E115" s="71"/>
      <c r="F115" s="113"/>
      <c r="G115" s="71" t="s">
        <v>11</v>
      </c>
      <c r="H115" s="361">
        <v>1.1</v>
      </c>
      <c r="I115" s="29" t="s">
        <v>47</v>
      </c>
      <c r="J115" s="29"/>
      <c r="K115" s="29"/>
      <c r="L115" s="39"/>
      <c r="M115" s="39"/>
      <c r="N115" s="39"/>
      <c r="O115" s="39"/>
      <c r="P115" s="39"/>
      <c r="Q115" s="707">
        <v>0</v>
      </c>
      <c r="R115" s="716">
        <v>4</v>
      </c>
      <c r="S115" s="255"/>
      <c r="U115" s="364">
        <v>1.1</v>
      </c>
      <c r="V115" s="718"/>
      <c r="W115" s="718"/>
    </row>
    <row r="116" spans="1:23" ht="12.75">
      <c r="A116" s="363"/>
      <c r="B116" s="71"/>
      <c r="C116" s="16"/>
      <c r="D116" s="71"/>
      <c r="E116" s="71"/>
      <c r="F116" s="171"/>
      <c r="G116" s="16"/>
      <c r="H116" s="364"/>
      <c r="I116" s="29"/>
      <c r="J116" s="22" t="s">
        <v>241</v>
      </c>
      <c r="K116" s="22"/>
      <c r="L116" s="402" t="s">
        <v>373</v>
      </c>
      <c r="M116" s="29" t="s">
        <v>372</v>
      </c>
      <c r="N116" s="39"/>
      <c r="O116" s="39"/>
      <c r="P116" s="39"/>
      <c r="Q116" s="715"/>
      <c r="R116" s="717"/>
      <c r="S116" s="255"/>
      <c r="U116" s="364"/>
      <c r="V116" s="719"/>
      <c r="W116" s="719"/>
    </row>
    <row r="117" spans="1:23" ht="12.75" customHeight="1" thickBot="1">
      <c r="A117" s="363"/>
      <c r="B117" s="71"/>
      <c r="C117" s="16"/>
      <c r="D117" s="71"/>
      <c r="E117" s="71"/>
      <c r="F117" s="171"/>
      <c r="G117" s="16"/>
      <c r="H117" s="364"/>
      <c r="I117" s="29"/>
      <c r="J117" s="29" t="s">
        <v>242</v>
      </c>
      <c r="K117" s="29"/>
      <c r="L117" s="402" t="s">
        <v>335</v>
      </c>
      <c r="M117" s="39"/>
      <c r="N117" s="39"/>
      <c r="O117" s="39"/>
      <c r="P117" s="39"/>
      <c r="Q117" s="715"/>
      <c r="R117" s="717"/>
      <c r="S117" s="255"/>
      <c r="U117" s="364"/>
      <c r="V117" s="719"/>
      <c r="W117" s="719"/>
    </row>
    <row r="118" spans="1:23" ht="12.75">
      <c r="A118" s="363"/>
      <c r="B118" s="71"/>
      <c r="C118" s="40"/>
      <c r="D118" s="71"/>
      <c r="E118" s="71"/>
      <c r="F118" s="171"/>
      <c r="G118" s="71" t="s">
        <v>11</v>
      </c>
      <c r="H118" s="364">
        <v>1.2</v>
      </c>
      <c r="I118" s="29" t="s">
        <v>48</v>
      </c>
      <c r="J118" s="29"/>
      <c r="K118" s="29"/>
      <c r="L118" s="39"/>
      <c r="M118" s="39"/>
      <c r="N118" s="39"/>
      <c r="O118" s="39"/>
      <c r="P118" s="39"/>
      <c r="Q118" s="664">
        <v>0</v>
      </c>
      <c r="R118" s="375">
        <v>1</v>
      </c>
      <c r="S118" s="185"/>
      <c r="U118" s="364">
        <v>1.2</v>
      </c>
      <c r="V118" s="481"/>
      <c r="W118" s="481"/>
    </row>
    <row r="119" spans="1:23" ht="3" customHeight="1" thickBot="1">
      <c r="A119" s="363"/>
      <c r="B119" s="71"/>
      <c r="C119" s="40"/>
      <c r="D119" s="71"/>
      <c r="E119" s="71"/>
      <c r="F119" s="171"/>
      <c r="G119" s="40"/>
      <c r="H119" s="40"/>
      <c r="I119" s="29"/>
      <c r="J119" s="29"/>
      <c r="K119" s="29"/>
      <c r="L119" s="39"/>
      <c r="M119" s="39"/>
      <c r="N119" s="39"/>
      <c r="O119" s="39"/>
      <c r="P119" s="39"/>
      <c r="Q119" s="664"/>
      <c r="R119" s="375"/>
      <c r="S119" s="185"/>
      <c r="U119" s="40"/>
      <c r="V119" s="465"/>
      <c r="W119" s="465"/>
    </row>
    <row r="120" spans="1:23" ht="12.75" customHeight="1">
      <c r="A120" s="359"/>
      <c r="B120" s="24" t="s">
        <v>16</v>
      </c>
      <c r="C120" s="24"/>
      <c r="D120" s="73"/>
      <c r="E120" s="73"/>
      <c r="F120" s="113"/>
      <c r="G120" s="73" t="s">
        <v>11</v>
      </c>
      <c r="H120" s="361">
        <v>2.1</v>
      </c>
      <c r="I120" s="28" t="s">
        <v>395</v>
      </c>
      <c r="J120" s="28"/>
      <c r="K120" s="28"/>
      <c r="L120" s="38"/>
      <c r="M120" s="38"/>
      <c r="N120" s="38"/>
      <c r="O120" s="38"/>
      <c r="P120" s="38"/>
      <c r="Q120" s="707">
        <v>0</v>
      </c>
      <c r="R120" s="716">
        <v>3</v>
      </c>
      <c r="S120" s="276"/>
      <c r="U120" s="364">
        <v>2.1</v>
      </c>
      <c r="V120" s="718"/>
      <c r="W120" s="718"/>
    </row>
    <row r="121" spans="1:23" ht="145.5" customHeight="1" thickBot="1">
      <c r="A121" s="363"/>
      <c r="B121" s="71"/>
      <c r="C121" s="364"/>
      <c r="D121" s="39"/>
      <c r="E121" s="4"/>
      <c r="F121" s="126"/>
      <c r="G121" s="4"/>
      <c r="H121" s="364"/>
      <c r="I121" s="4"/>
      <c r="J121" s="4"/>
      <c r="K121" s="4"/>
      <c r="L121" s="4"/>
      <c r="M121" s="4"/>
      <c r="N121" s="4"/>
      <c r="O121" s="4"/>
      <c r="P121" s="91"/>
      <c r="Q121" s="715"/>
      <c r="R121" s="717"/>
      <c r="S121" s="366"/>
      <c r="U121" s="364"/>
      <c r="V121" s="719"/>
      <c r="W121" s="719"/>
    </row>
    <row r="122" spans="1:23" ht="13.5" thickBot="1">
      <c r="A122" s="363"/>
      <c r="B122" s="71"/>
      <c r="C122" s="13"/>
      <c r="D122" s="71"/>
      <c r="E122" s="71"/>
      <c r="F122" s="171"/>
      <c r="G122" s="13"/>
      <c r="H122" s="364">
        <v>2.2</v>
      </c>
      <c r="I122" s="15" t="s">
        <v>243</v>
      </c>
      <c r="J122" s="29"/>
      <c r="K122" s="29"/>
      <c r="L122" s="39"/>
      <c r="M122" s="39"/>
      <c r="N122" s="39"/>
      <c r="O122" s="39"/>
      <c r="P122" s="39"/>
      <c r="Q122" s="664">
        <v>0</v>
      </c>
      <c r="R122" s="375">
        <v>1</v>
      </c>
      <c r="S122" s="256"/>
      <c r="U122" s="364">
        <v>2.2</v>
      </c>
      <c r="V122" s="479"/>
      <c r="W122" s="479"/>
    </row>
    <row r="123" spans="1:23" ht="12.75">
      <c r="A123" s="363"/>
      <c r="B123" s="71"/>
      <c r="C123" s="13"/>
      <c r="D123" s="71"/>
      <c r="E123" s="71"/>
      <c r="F123" s="171"/>
      <c r="G123" s="71" t="s">
        <v>11</v>
      </c>
      <c r="H123" s="364">
        <v>2.3</v>
      </c>
      <c r="I123" s="15" t="s">
        <v>244</v>
      </c>
      <c r="J123" s="15"/>
      <c r="K123" s="29"/>
      <c r="L123" s="39"/>
      <c r="M123" s="39"/>
      <c r="N123" s="39"/>
      <c r="O123" s="39"/>
      <c r="P123" s="39"/>
      <c r="Q123" s="664">
        <v>0</v>
      </c>
      <c r="R123" s="375">
        <v>4</v>
      </c>
      <c r="S123" s="256"/>
      <c r="U123" s="364">
        <v>2.3</v>
      </c>
      <c r="V123" s="477"/>
      <c r="W123" s="477"/>
    </row>
    <row r="124" spans="1:23" ht="3" customHeight="1" thickBot="1">
      <c r="A124" s="363"/>
      <c r="B124" s="71"/>
      <c r="C124" s="9"/>
      <c r="D124" s="71"/>
      <c r="E124" s="71"/>
      <c r="F124" s="171"/>
      <c r="G124" s="9"/>
      <c r="H124" s="364"/>
      <c r="I124" s="115"/>
      <c r="J124" s="115"/>
      <c r="K124" s="115"/>
      <c r="L124" s="10"/>
      <c r="M124" s="10"/>
      <c r="N124" s="10"/>
      <c r="O124" s="10"/>
      <c r="P124" s="10"/>
      <c r="Q124" s="658"/>
      <c r="R124" s="375"/>
      <c r="S124" s="183"/>
      <c r="U124" s="364"/>
      <c r="V124" s="477"/>
      <c r="W124" s="477"/>
    </row>
    <row r="125" spans="1:23" ht="12.75">
      <c r="A125" s="359"/>
      <c r="B125" s="24" t="s">
        <v>38</v>
      </c>
      <c r="C125" s="24"/>
      <c r="D125" s="73"/>
      <c r="E125" s="73"/>
      <c r="F125" s="113"/>
      <c r="G125" s="24"/>
      <c r="H125" s="361">
        <v>3.1</v>
      </c>
      <c r="I125" s="313" t="s">
        <v>396</v>
      </c>
      <c r="J125" s="313"/>
      <c r="K125" s="313"/>
      <c r="L125" s="24"/>
      <c r="M125" s="24"/>
      <c r="N125" s="24"/>
      <c r="O125" s="24"/>
      <c r="P125" s="24"/>
      <c r="Q125" s="707">
        <v>0</v>
      </c>
      <c r="R125" s="716">
        <v>3</v>
      </c>
      <c r="S125" s="408"/>
      <c r="U125" s="364">
        <v>3.1</v>
      </c>
      <c r="V125" s="718"/>
      <c r="W125" s="718"/>
    </row>
    <row r="126" spans="1:23" ht="47.25" customHeight="1" thickBot="1">
      <c r="A126" s="363"/>
      <c r="B126" s="71"/>
      <c r="C126" s="364"/>
      <c r="D126" s="39"/>
      <c r="E126" s="4"/>
      <c r="F126" s="126"/>
      <c r="G126" s="4"/>
      <c r="H126" s="364"/>
      <c r="I126" s="4"/>
      <c r="J126" s="4"/>
      <c r="K126" s="4"/>
      <c r="L126" s="4"/>
      <c r="M126" s="4"/>
      <c r="N126" s="4"/>
      <c r="O126" s="4"/>
      <c r="P126" s="91"/>
      <c r="Q126" s="715"/>
      <c r="R126" s="717"/>
      <c r="S126" s="366"/>
      <c r="U126" s="364"/>
      <c r="V126" s="736"/>
      <c r="W126" s="719"/>
    </row>
    <row r="127" spans="1:23" ht="12.75">
      <c r="A127" s="363"/>
      <c r="B127" s="71"/>
      <c r="C127" s="70"/>
      <c r="D127" s="71"/>
      <c r="E127" s="71"/>
      <c r="F127" s="171"/>
      <c r="G127" s="70"/>
      <c r="H127" s="364">
        <v>3.2</v>
      </c>
      <c r="I127" s="40" t="s">
        <v>399</v>
      </c>
      <c r="J127" s="4"/>
      <c r="K127" s="4"/>
      <c r="L127" s="16"/>
      <c r="M127" s="16"/>
      <c r="N127" s="16"/>
      <c r="O127" s="16"/>
      <c r="P127" s="16"/>
      <c r="Q127" s="715">
        <v>0</v>
      </c>
      <c r="R127" s="717">
        <v>6</v>
      </c>
      <c r="S127" s="258"/>
      <c r="U127" s="364">
        <v>3.2</v>
      </c>
      <c r="V127" s="742"/>
      <c r="W127" s="718"/>
    </row>
    <row r="128" spans="1:23" ht="47.25" customHeight="1" thickBot="1">
      <c r="A128" s="363"/>
      <c r="B128" s="71"/>
      <c r="C128" s="364"/>
      <c r="D128" s="39"/>
      <c r="E128" s="4"/>
      <c r="F128" s="126"/>
      <c r="G128" s="4"/>
      <c r="H128" s="364"/>
      <c r="I128" s="4"/>
      <c r="J128" s="4"/>
      <c r="K128" s="4"/>
      <c r="L128" s="4"/>
      <c r="M128" s="4"/>
      <c r="N128" s="4"/>
      <c r="O128" s="4"/>
      <c r="P128" s="91"/>
      <c r="Q128" s="715"/>
      <c r="R128" s="717"/>
      <c r="S128" s="366"/>
      <c r="U128" s="364"/>
      <c r="V128" s="744"/>
      <c r="W128" s="736"/>
    </row>
    <row r="129" spans="1:23" ht="16.5" thickBot="1">
      <c r="A129" s="562"/>
      <c r="B129" s="519"/>
      <c r="C129" s="512" t="s">
        <v>300</v>
      </c>
      <c r="D129" s="519"/>
      <c r="E129" s="519"/>
      <c r="F129" s="512"/>
      <c r="G129" s="513"/>
      <c r="H129" s="513"/>
      <c r="I129" s="514"/>
      <c r="J129" s="515"/>
      <c r="K129" s="515"/>
      <c r="L129" s="515" t="s">
        <v>187</v>
      </c>
      <c r="M129" s="515"/>
      <c r="N129" s="515"/>
      <c r="O129" s="515"/>
      <c r="P129" s="515"/>
      <c r="Q129" s="639">
        <f>MAX(SUM(Q131,Q135,Q137,Q139),SUM(Q309,Q314,Q315,Q321,Q322,Q327,Q329,Q337,Q338,Q340,Q342,Q343,Q369,Q371,Q374,Q376,Q379,Q384))</f>
        <v>0</v>
      </c>
      <c r="R129" s="552">
        <v>38</v>
      </c>
      <c r="S129" s="520"/>
      <c r="U129" s="460"/>
      <c r="V129" s="459"/>
      <c r="W129" s="459"/>
    </row>
    <row r="130" spans="1:23" ht="13.5" thickBot="1">
      <c r="A130" s="410"/>
      <c r="B130" s="12" t="s">
        <v>29</v>
      </c>
      <c r="C130" s="12"/>
      <c r="D130" s="81"/>
      <c r="E130" s="77"/>
      <c r="F130" s="171"/>
      <c r="G130" s="12"/>
      <c r="H130" s="364">
        <v>1.1</v>
      </c>
      <c r="I130" s="116" t="s">
        <v>461</v>
      </c>
      <c r="J130" s="116"/>
      <c r="K130" s="116"/>
      <c r="L130" s="12"/>
      <c r="M130" s="12"/>
      <c r="N130" s="12"/>
      <c r="O130" s="12"/>
      <c r="P130" s="12"/>
      <c r="Q130" s="658" t="s">
        <v>347</v>
      </c>
      <c r="R130" s="391" t="s">
        <v>173</v>
      </c>
      <c r="S130" s="189"/>
      <c r="U130" s="364">
        <v>1.1</v>
      </c>
      <c r="V130" s="484"/>
      <c r="W130" s="484"/>
    </row>
    <row r="131" spans="1:23" ht="12.75">
      <c r="A131" s="393"/>
      <c r="B131" s="77"/>
      <c r="C131" s="51"/>
      <c r="D131" s="77"/>
      <c r="E131" s="77"/>
      <c r="F131" s="171"/>
      <c r="G131" s="51"/>
      <c r="H131" s="364">
        <v>1.2</v>
      </c>
      <c r="I131" s="22" t="s">
        <v>462</v>
      </c>
      <c r="J131" s="22"/>
      <c r="K131" s="22"/>
      <c r="L131" s="11"/>
      <c r="M131" s="11"/>
      <c r="N131" s="11"/>
      <c r="O131" s="11"/>
      <c r="P131" s="11"/>
      <c r="Q131" s="724">
        <f>Calcs!O1</f>
        <v>0</v>
      </c>
      <c r="R131" s="720">
        <v>34</v>
      </c>
      <c r="S131" s="263"/>
      <c r="U131" s="364">
        <v>1.2</v>
      </c>
      <c r="V131" s="745"/>
      <c r="W131" s="745"/>
    </row>
    <row r="132" spans="1:23" ht="24" customHeight="1">
      <c r="A132" s="393"/>
      <c r="B132" s="77"/>
      <c r="C132" s="51"/>
      <c r="D132" s="77"/>
      <c r="E132" s="77"/>
      <c r="F132" s="171"/>
      <c r="G132" s="51"/>
      <c r="H132" s="364"/>
      <c r="I132" s="11"/>
      <c r="J132" s="443" t="s">
        <v>345</v>
      </c>
      <c r="K132" s="402"/>
      <c r="L132" s="11"/>
      <c r="M132" s="11"/>
      <c r="N132" s="11"/>
      <c r="O132" s="11"/>
      <c r="P132" s="11"/>
      <c r="Q132" s="724"/>
      <c r="R132" s="720"/>
      <c r="S132" s="263"/>
      <c r="U132" s="364"/>
      <c r="V132" s="745"/>
      <c r="W132" s="745"/>
    </row>
    <row r="133" spans="1:23" ht="23.25" customHeight="1">
      <c r="A133" s="393"/>
      <c r="B133" s="77"/>
      <c r="C133" s="51"/>
      <c r="D133" s="77"/>
      <c r="E133" s="77"/>
      <c r="F133" s="171"/>
      <c r="G133" s="51"/>
      <c r="H133" s="364"/>
      <c r="I133" s="11"/>
      <c r="J133" s="443" t="s">
        <v>343</v>
      </c>
      <c r="K133" s="402"/>
      <c r="L133" s="11"/>
      <c r="M133" s="11"/>
      <c r="N133" s="11"/>
      <c r="O133" s="11"/>
      <c r="P133" s="11"/>
      <c r="Q133" s="724"/>
      <c r="R133" s="720"/>
      <c r="S133" s="263"/>
      <c r="U133" s="364"/>
      <c r="V133" s="745"/>
      <c r="W133" s="745"/>
    </row>
    <row r="134" spans="1:23" ht="3" customHeight="1" thickBot="1">
      <c r="A134" s="374"/>
      <c r="B134" s="74"/>
      <c r="C134" s="427"/>
      <c r="D134" s="74"/>
      <c r="E134" s="74"/>
      <c r="F134" s="172"/>
      <c r="G134" s="427"/>
      <c r="H134" s="369"/>
      <c r="I134" s="21"/>
      <c r="J134" s="44"/>
      <c r="K134" s="44"/>
      <c r="L134" s="21"/>
      <c r="M134" s="21"/>
      <c r="N134" s="21"/>
      <c r="O134" s="21"/>
      <c r="P134" s="21"/>
      <c r="Q134" s="370"/>
      <c r="R134" s="428"/>
      <c r="S134" s="264"/>
      <c r="U134" s="364"/>
      <c r="V134" s="485"/>
      <c r="W134" s="485"/>
    </row>
    <row r="135" spans="1:23" ht="12.75">
      <c r="A135" s="410"/>
      <c r="B135" s="8" t="s">
        <v>71</v>
      </c>
      <c r="C135" s="8"/>
      <c r="D135" s="81"/>
      <c r="E135" s="73"/>
      <c r="F135" s="113"/>
      <c r="G135" s="81" t="s">
        <v>11</v>
      </c>
      <c r="H135" s="361">
        <v>7.1</v>
      </c>
      <c r="I135" s="116" t="s">
        <v>398</v>
      </c>
      <c r="J135" s="116"/>
      <c r="K135" s="116"/>
      <c r="L135" s="12"/>
      <c r="M135" s="12"/>
      <c r="N135" s="12"/>
      <c r="O135" s="12"/>
      <c r="P135" s="12"/>
      <c r="Q135" s="707">
        <v>0</v>
      </c>
      <c r="R135" s="716">
        <v>2</v>
      </c>
      <c r="S135" s="189"/>
      <c r="U135" s="364">
        <v>7.1</v>
      </c>
      <c r="V135" s="718"/>
      <c r="W135" s="718"/>
    </row>
    <row r="136" spans="1:23" ht="48" customHeight="1">
      <c r="A136" s="393"/>
      <c r="B136" s="77"/>
      <c r="C136" s="51"/>
      <c r="D136" s="77"/>
      <c r="E136" s="77"/>
      <c r="F136" s="171"/>
      <c r="G136" s="51"/>
      <c r="H136" s="364"/>
      <c r="I136" s="11"/>
      <c r="J136" s="22"/>
      <c r="K136" s="402"/>
      <c r="L136" s="11"/>
      <c r="M136" s="11"/>
      <c r="N136" s="11"/>
      <c r="O136" s="11"/>
      <c r="P136" s="11"/>
      <c r="Q136" s="715"/>
      <c r="R136" s="717"/>
      <c r="S136" s="263"/>
      <c r="U136" s="364"/>
      <c r="V136" s="719"/>
      <c r="W136" s="719"/>
    </row>
    <row r="137" spans="1:23" ht="12.75">
      <c r="A137" s="393"/>
      <c r="B137" s="71"/>
      <c r="C137" s="10"/>
      <c r="D137" s="77"/>
      <c r="E137" s="71"/>
      <c r="F137" s="171"/>
      <c r="G137" s="10"/>
      <c r="H137" s="364">
        <v>7.2</v>
      </c>
      <c r="I137" s="22" t="s">
        <v>144</v>
      </c>
      <c r="J137" s="22"/>
      <c r="K137" s="22"/>
      <c r="L137" s="11"/>
      <c r="M137" s="11"/>
      <c r="N137" s="11"/>
      <c r="O137" s="11"/>
      <c r="P137" s="11"/>
      <c r="Q137" s="658">
        <v>0</v>
      </c>
      <c r="R137" s="375">
        <v>1</v>
      </c>
      <c r="S137" s="185"/>
      <c r="U137" s="364">
        <v>7.2</v>
      </c>
      <c r="V137" s="477"/>
      <c r="W137" s="477"/>
    </row>
    <row r="138" spans="1:23" ht="3" customHeight="1" thickBot="1">
      <c r="A138" s="413"/>
      <c r="B138" s="79"/>
      <c r="C138" s="32"/>
      <c r="D138" s="79"/>
      <c r="E138" s="79"/>
      <c r="F138" s="171"/>
      <c r="G138" s="32"/>
      <c r="H138" s="364"/>
      <c r="I138" s="118"/>
      <c r="J138" s="118"/>
      <c r="K138" s="118"/>
      <c r="L138" s="31"/>
      <c r="M138" s="31"/>
      <c r="N138" s="31"/>
      <c r="O138" s="31"/>
      <c r="P138" s="31"/>
      <c r="Q138" s="665"/>
      <c r="R138" s="429"/>
      <c r="S138" s="263"/>
      <c r="U138" s="364"/>
      <c r="V138" s="485"/>
      <c r="W138" s="471"/>
    </row>
    <row r="139" spans="1:23" ht="13.5" customHeight="1">
      <c r="A139" s="410"/>
      <c r="B139" s="12" t="s">
        <v>354</v>
      </c>
      <c r="C139" s="12"/>
      <c r="D139" s="81"/>
      <c r="E139" s="81"/>
      <c r="F139" s="113"/>
      <c r="G139" s="81" t="s">
        <v>11</v>
      </c>
      <c r="H139" s="361">
        <v>11</v>
      </c>
      <c r="I139" s="116" t="s">
        <v>397</v>
      </c>
      <c r="J139" s="116"/>
      <c r="K139" s="116"/>
      <c r="L139" s="12"/>
      <c r="M139" s="12"/>
      <c r="N139" s="12"/>
      <c r="O139" s="12"/>
      <c r="P139" s="12"/>
      <c r="Q139" s="707">
        <v>0</v>
      </c>
      <c r="R139" s="709">
        <v>1</v>
      </c>
      <c r="S139" s="430"/>
      <c r="U139" s="364">
        <v>11</v>
      </c>
      <c r="V139" s="711"/>
      <c r="W139" s="713"/>
    </row>
    <row r="140" spans="1:23" ht="46.5" customHeight="1" thickBot="1">
      <c r="A140" s="374"/>
      <c r="B140" s="372" t="s">
        <v>233</v>
      </c>
      <c r="C140" s="427"/>
      <c r="D140" s="74"/>
      <c r="E140" s="74"/>
      <c r="F140" s="172"/>
      <c r="G140" s="427"/>
      <c r="H140" s="369"/>
      <c r="I140" s="21"/>
      <c r="J140" s="44"/>
      <c r="K140" s="405"/>
      <c r="L140" s="21"/>
      <c r="M140" s="21"/>
      <c r="N140" s="21"/>
      <c r="O140" s="21"/>
      <c r="P140" s="21"/>
      <c r="Q140" s="708"/>
      <c r="R140" s="710"/>
      <c r="S140" s="264"/>
      <c r="U140" s="364"/>
      <c r="V140" s="712"/>
      <c r="W140" s="714"/>
    </row>
    <row r="141" spans="1:19" ht="12.75">
      <c r="A141" s="79"/>
      <c r="B141" s="453"/>
      <c r="C141" s="118"/>
      <c r="D141" s="118"/>
      <c r="E141" s="79"/>
      <c r="F141" s="171"/>
      <c r="G141" s="118"/>
      <c r="H141" s="364"/>
      <c r="I141" s="22"/>
      <c r="J141" s="22"/>
      <c r="K141" s="22"/>
      <c r="L141" s="402"/>
      <c r="M141" s="11"/>
      <c r="N141" s="11"/>
      <c r="O141" s="11"/>
      <c r="P141" s="11"/>
      <c r="Q141" s="415"/>
      <c r="R141" s="406"/>
      <c r="S141" s="97"/>
    </row>
    <row r="142" spans="1:19" s="390" customFormat="1" ht="14.25" customHeight="1">
      <c r="A142" s="91"/>
      <c r="B142" s="91"/>
      <c r="C142" s="91"/>
      <c r="D142" s="71"/>
      <c r="E142" s="71"/>
      <c r="F142" s="314"/>
      <c r="G142" s="16"/>
      <c r="H142" s="16"/>
      <c r="I142" s="318"/>
      <c r="J142" s="318"/>
      <c r="K142" s="318"/>
      <c r="L142" s="318"/>
      <c r="M142" s="318"/>
      <c r="N142" s="318"/>
      <c r="O142" s="318"/>
      <c r="P142" s="318"/>
      <c r="Q142" s="318"/>
      <c r="R142" s="318"/>
      <c r="S142" s="318"/>
    </row>
    <row r="143" spans="1:19" s="390" customFormat="1" ht="7.5" customHeight="1">
      <c r="A143" s="91"/>
      <c r="B143" s="91"/>
      <c r="C143" s="91"/>
      <c r="D143" s="71"/>
      <c r="E143" s="71"/>
      <c r="F143" s="314"/>
      <c r="G143" s="16"/>
      <c r="H143" s="16"/>
      <c r="I143" s="318"/>
      <c r="J143" s="318"/>
      <c r="K143" s="318"/>
      <c r="L143" s="318"/>
      <c r="M143" s="318"/>
      <c r="N143" s="318"/>
      <c r="O143" s="318"/>
      <c r="P143" s="318"/>
      <c r="Q143" s="318"/>
      <c r="R143" s="318"/>
      <c r="S143" s="318"/>
    </row>
    <row r="144" ht="12.75"/>
    <row r="145" ht="12.75"/>
    <row r="146" spans="2:19" s="390" customFormat="1" ht="27" customHeight="1">
      <c r="B146" s="320"/>
      <c r="C146" s="320"/>
      <c r="D146" s="320"/>
      <c r="E146" s="320"/>
      <c r="F146" s="223" t="s">
        <v>113</v>
      </c>
      <c r="G146" s="321"/>
      <c r="H146" s="321"/>
      <c r="I146" s="676" t="s">
        <v>228</v>
      </c>
      <c r="J146" s="676"/>
      <c r="K146" s="676"/>
      <c r="L146" s="676"/>
      <c r="M146" s="676"/>
      <c r="N146" s="676"/>
      <c r="O146" s="676"/>
      <c r="P146" s="676"/>
      <c r="Q146" s="676"/>
      <c r="R146" s="676"/>
      <c r="S146" s="676"/>
    </row>
    <row r="147" spans="1:19" s="390" customFormat="1" ht="12.75" customHeight="1">
      <c r="A147" s="318"/>
      <c r="B147" s="318"/>
      <c r="C147" s="318"/>
      <c r="D147" s="318"/>
      <c r="E147" s="318"/>
      <c r="F147" s="318"/>
      <c r="G147" s="318"/>
      <c r="H147" s="318"/>
      <c r="I147" s="318"/>
      <c r="J147" s="318"/>
      <c r="K147" s="318"/>
      <c r="L147" s="318"/>
      <c r="M147" s="318"/>
      <c r="N147" s="318"/>
      <c r="O147" s="318"/>
      <c r="P147" s="318"/>
      <c r="Q147" s="318"/>
      <c r="R147" s="318"/>
      <c r="S147" s="318"/>
    </row>
    <row r="148" spans="1:19" s="390" customFormat="1" ht="12.75" customHeight="1" thickBot="1">
      <c r="A148" s="318"/>
      <c r="B148" s="318"/>
      <c r="C148" s="318"/>
      <c r="D148" s="318"/>
      <c r="E148" s="318"/>
      <c r="F148" s="318"/>
      <c r="G148" s="318"/>
      <c r="H148" s="318"/>
      <c r="I148" s="318"/>
      <c r="J148" s="318"/>
      <c r="K148" s="318"/>
      <c r="L148" s="318"/>
      <c r="M148" s="318"/>
      <c r="N148" s="318"/>
      <c r="O148" s="318"/>
      <c r="P148" s="318"/>
      <c r="Q148" s="318"/>
      <c r="R148" s="318"/>
      <c r="S148" s="318"/>
    </row>
    <row r="149" spans="1:22" ht="12.75" customHeight="1">
      <c r="A149" s="287"/>
      <c r="B149" s="206"/>
      <c r="C149" s="93"/>
      <c r="D149" s="207"/>
      <c r="E149" s="207"/>
      <c r="F149" s="93"/>
      <c r="G149" s="243"/>
      <c r="H149" s="243"/>
      <c r="I149" s="244"/>
      <c r="J149" s="244"/>
      <c r="K149" s="244"/>
      <c r="L149" s="241"/>
      <c r="M149" s="244"/>
      <c r="N149" s="241"/>
      <c r="O149" s="244"/>
      <c r="P149" s="241"/>
      <c r="Q149" s="244"/>
      <c r="R149" s="241"/>
      <c r="S149" s="285"/>
      <c r="V149" s="204"/>
    </row>
    <row r="150" spans="1:23" ht="12.75" customHeight="1">
      <c r="A150" s="288" t="s">
        <v>112</v>
      </c>
      <c r="B150" s="181"/>
      <c r="C150" s="91"/>
      <c r="D150" s="182"/>
      <c r="E150" s="182"/>
      <c r="F150" s="91"/>
      <c r="G150" s="197"/>
      <c r="H150" s="197"/>
      <c r="I150" s="198"/>
      <c r="J150" s="198"/>
      <c r="K150" s="198"/>
      <c r="L150" s="169"/>
      <c r="M150" s="198"/>
      <c r="N150" s="169"/>
      <c r="O150" s="198"/>
      <c r="P150" s="169"/>
      <c r="Q150" s="169" t="s">
        <v>213</v>
      </c>
      <c r="R150" s="169" t="s">
        <v>214</v>
      </c>
      <c r="S150" s="351"/>
      <c r="V150" s="463" t="s">
        <v>361</v>
      </c>
      <c r="W150" s="456" t="s">
        <v>363</v>
      </c>
    </row>
    <row r="151" spans="1:23" ht="12.75" customHeight="1" thickBot="1">
      <c r="A151" s="213"/>
      <c r="B151" s="214"/>
      <c r="C151" s="92"/>
      <c r="D151" s="215"/>
      <c r="E151" s="215"/>
      <c r="F151" s="92"/>
      <c r="G151" s="216"/>
      <c r="H151" s="216"/>
      <c r="I151" s="201"/>
      <c r="J151" s="201"/>
      <c r="K151" s="201"/>
      <c r="L151" s="92"/>
      <c r="M151" s="201"/>
      <c r="N151" s="92"/>
      <c r="O151" s="201"/>
      <c r="P151" s="286"/>
      <c r="Q151" s="286" t="s">
        <v>215</v>
      </c>
      <c r="R151" s="286" t="s">
        <v>142</v>
      </c>
      <c r="S151" s="245"/>
      <c r="V151" s="463" t="s">
        <v>362</v>
      </c>
      <c r="W151" s="463" t="s">
        <v>362</v>
      </c>
    </row>
    <row r="152" spans="1:19" ht="16.5" thickBot="1">
      <c r="A152" s="562"/>
      <c r="B152" s="519"/>
      <c r="C152" s="512" t="s">
        <v>90</v>
      </c>
      <c r="D152" s="519"/>
      <c r="E152" s="519"/>
      <c r="F152" s="512"/>
      <c r="G152" s="513"/>
      <c r="H152" s="513"/>
      <c r="I152" s="514"/>
      <c r="J152" s="515"/>
      <c r="K152" s="515"/>
      <c r="L152" s="515" t="s">
        <v>124</v>
      </c>
      <c r="M152" s="515"/>
      <c r="N152" s="515"/>
      <c r="O152" s="515"/>
      <c r="P152" s="515"/>
      <c r="Q152" s="552">
        <f>SUM(Q155,Q157,Q161,Q190)</f>
        <v>0</v>
      </c>
      <c r="R152" s="552">
        <v>14</v>
      </c>
      <c r="S152" s="520"/>
    </row>
    <row r="153" spans="1:23" ht="12.75">
      <c r="A153" s="359"/>
      <c r="B153" s="24" t="s">
        <v>260</v>
      </c>
      <c r="C153" s="24"/>
      <c r="D153" s="73"/>
      <c r="E153" s="73"/>
      <c r="F153" s="113"/>
      <c r="G153" s="73" t="s">
        <v>11</v>
      </c>
      <c r="H153" s="361">
        <v>1.1</v>
      </c>
      <c r="I153" s="420" t="s">
        <v>157</v>
      </c>
      <c r="J153" s="420"/>
      <c r="K153" s="420"/>
      <c r="L153" s="24"/>
      <c r="M153" s="24"/>
      <c r="N153" s="24"/>
      <c r="O153" s="24"/>
      <c r="P153" s="24"/>
      <c r="Q153" s="707" t="s">
        <v>347</v>
      </c>
      <c r="R153" s="721" t="s">
        <v>173</v>
      </c>
      <c r="S153" s="261"/>
      <c r="U153" s="364">
        <v>1.1</v>
      </c>
      <c r="V153" s="746"/>
      <c r="W153" s="734"/>
    </row>
    <row r="154" spans="1:23" ht="13.5" thickBot="1">
      <c r="A154" s="363"/>
      <c r="B154" s="16" t="s">
        <v>261</v>
      </c>
      <c r="C154" s="16"/>
      <c r="D154" s="71"/>
      <c r="E154" s="71"/>
      <c r="F154" s="171"/>
      <c r="G154" s="16"/>
      <c r="H154" s="364"/>
      <c r="I154" s="345"/>
      <c r="J154" s="22" t="s">
        <v>262</v>
      </c>
      <c r="K154" s="402" t="s">
        <v>365</v>
      </c>
      <c r="L154" s="16" t="s">
        <v>293</v>
      </c>
      <c r="M154" s="16"/>
      <c r="N154" s="16"/>
      <c r="O154" s="16"/>
      <c r="P154" s="16"/>
      <c r="Q154" s="715"/>
      <c r="R154" s="722"/>
      <c r="S154" s="259"/>
      <c r="U154" s="364"/>
      <c r="V154" s="747"/>
      <c r="W154" s="748"/>
    </row>
    <row r="155" spans="1:23" ht="12.75">
      <c r="A155" s="363"/>
      <c r="B155" s="71"/>
      <c r="C155" s="16"/>
      <c r="D155" s="71"/>
      <c r="E155" s="71"/>
      <c r="F155" s="171"/>
      <c r="G155" s="40"/>
      <c r="H155" s="364">
        <v>1.2</v>
      </c>
      <c r="I155" s="4" t="s">
        <v>477</v>
      </c>
      <c r="J155" s="4"/>
      <c r="K155" s="4"/>
      <c r="L155" s="16"/>
      <c r="M155" s="16"/>
      <c r="N155" s="16"/>
      <c r="O155" s="16"/>
      <c r="P155" s="16"/>
      <c r="Q155" s="715">
        <v>0</v>
      </c>
      <c r="R155" s="717">
        <v>3</v>
      </c>
      <c r="S155" s="183"/>
      <c r="U155" s="364">
        <v>1.2</v>
      </c>
      <c r="V155" s="742"/>
      <c r="W155" s="718"/>
    </row>
    <row r="156" spans="1:23" ht="130.5" customHeight="1" thickBot="1">
      <c r="A156" s="363"/>
      <c r="B156" s="71"/>
      <c r="C156" s="364"/>
      <c r="D156" s="39"/>
      <c r="E156" s="4"/>
      <c r="F156" s="126"/>
      <c r="G156" s="4"/>
      <c r="H156" s="364"/>
      <c r="I156" s="4"/>
      <c r="J156" s="4"/>
      <c r="K156" s="4"/>
      <c r="L156" s="4"/>
      <c r="M156" s="4"/>
      <c r="N156" s="4"/>
      <c r="O156" s="4"/>
      <c r="P156" s="91"/>
      <c r="Q156" s="715"/>
      <c r="R156" s="717"/>
      <c r="S156" s="366"/>
      <c r="U156" s="364"/>
      <c r="V156" s="744"/>
      <c r="W156" s="736"/>
    </row>
    <row r="157" spans="1:23" ht="12.75">
      <c r="A157" s="363"/>
      <c r="B157" s="71"/>
      <c r="C157" s="421"/>
      <c r="D157" s="71"/>
      <c r="E157" s="71"/>
      <c r="F157" s="323"/>
      <c r="G157" s="421"/>
      <c r="H157" s="398">
        <v>1.3</v>
      </c>
      <c r="I157" s="40" t="s">
        <v>263</v>
      </c>
      <c r="J157" s="421"/>
      <c r="K157" s="422"/>
      <c r="L157" s="423"/>
      <c r="M157" s="423"/>
      <c r="N157" s="423"/>
      <c r="O157" s="423"/>
      <c r="P157" s="423"/>
      <c r="Q157" s="664">
        <v>0</v>
      </c>
      <c r="R157" s="375">
        <v>2</v>
      </c>
      <c r="S157" s="325"/>
      <c r="U157" s="398">
        <v>1.3</v>
      </c>
      <c r="V157" s="476"/>
      <c r="W157" s="477"/>
    </row>
    <row r="158" spans="1:23" ht="3" customHeight="1" thickBot="1">
      <c r="A158" s="368"/>
      <c r="B158" s="72"/>
      <c r="C158" s="49"/>
      <c r="D158" s="72"/>
      <c r="E158" s="72"/>
      <c r="F158" s="172"/>
      <c r="G158" s="49"/>
      <c r="H158" s="369"/>
      <c r="I158" s="19"/>
      <c r="J158" s="19"/>
      <c r="K158" s="19"/>
      <c r="L158" s="25"/>
      <c r="M158" s="25"/>
      <c r="N158" s="25"/>
      <c r="O158" s="25"/>
      <c r="P158" s="25"/>
      <c r="Q158" s="666"/>
      <c r="R158" s="371"/>
      <c r="S158" s="186"/>
      <c r="U158" s="364"/>
      <c r="V158" s="464"/>
      <c r="W158" s="465"/>
    </row>
    <row r="159" spans="1:23" ht="12.75">
      <c r="A159" s="359"/>
      <c r="B159" s="38" t="s">
        <v>264</v>
      </c>
      <c r="C159" s="38"/>
      <c r="D159" s="73"/>
      <c r="E159" s="71"/>
      <c r="F159" s="113"/>
      <c r="G159" s="73" t="s">
        <v>11</v>
      </c>
      <c r="H159" s="364">
        <v>2.1</v>
      </c>
      <c r="I159" s="116" t="s">
        <v>400</v>
      </c>
      <c r="J159" s="116"/>
      <c r="K159" s="116"/>
      <c r="L159" s="12"/>
      <c r="M159" s="12"/>
      <c r="N159" s="12"/>
      <c r="O159" s="12"/>
      <c r="P159" s="12"/>
      <c r="Q159" s="707" t="s">
        <v>347</v>
      </c>
      <c r="R159" s="721" t="s">
        <v>173</v>
      </c>
      <c r="S159" s="189"/>
      <c r="U159" s="364">
        <v>2.1</v>
      </c>
      <c r="V159" s="746"/>
      <c r="W159" s="734"/>
    </row>
    <row r="160" spans="1:23" ht="34.5" customHeight="1" thickBot="1">
      <c r="A160" s="363"/>
      <c r="B160" s="372" t="s">
        <v>265</v>
      </c>
      <c r="C160" s="364"/>
      <c r="D160" s="39"/>
      <c r="E160" s="4"/>
      <c r="F160" s="126"/>
      <c r="G160" s="4"/>
      <c r="H160" s="364"/>
      <c r="I160" s="4"/>
      <c r="J160" s="4"/>
      <c r="K160" s="4"/>
      <c r="L160" s="4"/>
      <c r="M160" s="4"/>
      <c r="N160" s="4"/>
      <c r="O160" s="4"/>
      <c r="P160" s="91"/>
      <c r="Q160" s="715"/>
      <c r="R160" s="722"/>
      <c r="S160" s="366"/>
      <c r="U160" s="364"/>
      <c r="V160" s="747"/>
      <c r="W160" s="748"/>
    </row>
    <row r="161" spans="1:23" ht="12.75">
      <c r="A161" s="363"/>
      <c r="B161" s="39"/>
      <c r="C161" s="39"/>
      <c r="D161" s="71"/>
      <c r="E161" s="71"/>
      <c r="F161" s="171"/>
      <c r="G161" s="71" t="s">
        <v>11</v>
      </c>
      <c r="H161" s="364">
        <v>2.2</v>
      </c>
      <c r="I161" s="29" t="s">
        <v>401</v>
      </c>
      <c r="J161" s="29"/>
      <c r="K161" s="29"/>
      <c r="L161" s="29"/>
      <c r="M161" s="29"/>
      <c r="N161" s="29"/>
      <c r="O161" s="29"/>
      <c r="P161" s="29"/>
      <c r="Q161" s="715">
        <v>0</v>
      </c>
      <c r="R161" s="717">
        <v>8</v>
      </c>
      <c r="S161" s="185"/>
      <c r="U161" s="364">
        <v>2.2</v>
      </c>
      <c r="V161" s="742"/>
      <c r="W161" s="718"/>
    </row>
    <row r="162" spans="1:23" ht="7.5" customHeight="1">
      <c r="A162" s="363"/>
      <c r="B162" s="71"/>
      <c r="C162" s="39"/>
      <c r="D162" s="71"/>
      <c r="E162" s="71"/>
      <c r="F162" s="171"/>
      <c r="G162" s="39"/>
      <c r="H162" s="364"/>
      <c r="I162" s="29"/>
      <c r="J162" s="29"/>
      <c r="K162" s="29"/>
      <c r="L162" s="29"/>
      <c r="M162" s="29"/>
      <c r="N162" s="29"/>
      <c r="O162" s="29"/>
      <c r="P162" s="29"/>
      <c r="Q162" s="715"/>
      <c r="R162" s="717"/>
      <c r="S162" s="185"/>
      <c r="U162" s="364"/>
      <c r="V162" s="743"/>
      <c r="W162" s="719"/>
    </row>
    <row r="163" spans="1:23" ht="12.75">
      <c r="A163" s="363"/>
      <c r="B163" s="71"/>
      <c r="C163" s="39"/>
      <c r="D163" s="71"/>
      <c r="E163" s="71"/>
      <c r="F163" s="171"/>
      <c r="G163" s="39"/>
      <c r="H163" s="364"/>
      <c r="I163" s="29"/>
      <c r="J163" s="424" t="s">
        <v>266</v>
      </c>
      <c r="K163" s="15"/>
      <c r="L163" s="424" t="s">
        <v>267</v>
      </c>
      <c r="M163" s="424"/>
      <c r="N163" s="425" t="s">
        <v>268</v>
      </c>
      <c r="O163" s="424"/>
      <c r="P163" s="424" t="s">
        <v>269</v>
      </c>
      <c r="Q163" s="715"/>
      <c r="R163" s="717"/>
      <c r="S163" s="185"/>
      <c r="U163" s="364"/>
      <c r="V163" s="743"/>
      <c r="W163" s="719"/>
    </row>
    <row r="164" spans="1:23" ht="12.75">
      <c r="A164" s="363"/>
      <c r="B164" s="71"/>
      <c r="C164" s="39"/>
      <c r="D164" s="71"/>
      <c r="E164" s="71"/>
      <c r="F164" s="171"/>
      <c r="G164" s="39"/>
      <c r="H164" s="364"/>
      <c r="I164" s="29"/>
      <c r="J164" s="426" t="s">
        <v>270</v>
      </c>
      <c r="K164" s="29"/>
      <c r="L164" s="29"/>
      <c r="M164" s="29"/>
      <c r="N164" s="29"/>
      <c r="O164" s="29"/>
      <c r="P164" s="29"/>
      <c r="Q164" s="715"/>
      <c r="R164" s="717"/>
      <c r="S164" s="185"/>
      <c r="U164" s="364"/>
      <c r="V164" s="743"/>
      <c r="W164" s="719"/>
    </row>
    <row r="165" spans="1:23" ht="12.75">
      <c r="A165" s="363"/>
      <c r="B165" s="71"/>
      <c r="C165" s="39"/>
      <c r="D165" s="71"/>
      <c r="E165" s="71"/>
      <c r="F165" s="171"/>
      <c r="G165" s="39"/>
      <c r="H165" s="364"/>
      <c r="I165" s="29"/>
      <c r="J165" s="426" t="s">
        <v>271</v>
      </c>
      <c r="K165" s="29"/>
      <c r="L165" s="29"/>
      <c r="M165" s="29"/>
      <c r="N165" s="29"/>
      <c r="O165" s="29"/>
      <c r="P165" s="29"/>
      <c r="Q165" s="715"/>
      <c r="R165" s="717"/>
      <c r="S165" s="185"/>
      <c r="U165" s="364"/>
      <c r="V165" s="743"/>
      <c r="W165" s="719"/>
    </row>
    <row r="166" spans="1:23" ht="12.75">
      <c r="A166" s="363"/>
      <c r="B166" s="71"/>
      <c r="C166" s="39"/>
      <c r="D166" s="71"/>
      <c r="E166" s="71"/>
      <c r="F166" s="171"/>
      <c r="G166" s="39"/>
      <c r="H166" s="364"/>
      <c r="I166" s="29"/>
      <c r="J166" s="426" t="s">
        <v>272</v>
      </c>
      <c r="K166" s="29"/>
      <c r="L166" s="29"/>
      <c r="M166" s="29"/>
      <c r="N166" s="29"/>
      <c r="O166" s="29"/>
      <c r="P166" s="29"/>
      <c r="Q166" s="715"/>
      <c r="R166" s="717"/>
      <c r="S166" s="185"/>
      <c r="U166" s="364"/>
      <c r="V166" s="743"/>
      <c r="W166" s="719"/>
    </row>
    <row r="167" spans="1:23" ht="12.75">
      <c r="A167" s="363"/>
      <c r="B167" s="71"/>
      <c r="C167" s="39"/>
      <c r="D167" s="71"/>
      <c r="E167" s="71"/>
      <c r="F167" s="171"/>
      <c r="G167" s="39"/>
      <c r="H167" s="364"/>
      <c r="I167" s="29"/>
      <c r="J167" s="426" t="s">
        <v>273</v>
      </c>
      <c r="K167" s="29"/>
      <c r="L167" s="29"/>
      <c r="M167" s="29"/>
      <c r="N167" s="29"/>
      <c r="O167" s="29"/>
      <c r="P167" s="29"/>
      <c r="Q167" s="715"/>
      <c r="R167" s="717"/>
      <c r="S167" s="185"/>
      <c r="U167" s="364"/>
      <c r="V167" s="743"/>
      <c r="W167" s="719"/>
    </row>
    <row r="168" spans="1:23" ht="12.75">
      <c r="A168" s="363"/>
      <c r="B168" s="71"/>
      <c r="C168" s="39"/>
      <c r="D168" s="71"/>
      <c r="E168" s="71"/>
      <c r="F168" s="171"/>
      <c r="G168" s="39"/>
      <c r="H168" s="364"/>
      <c r="I168" s="29"/>
      <c r="J168" s="426" t="s">
        <v>274</v>
      </c>
      <c r="K168" s="29"/>
      <c r="L168" s="29"/>
      <c r="M168" s="29"/>
      <c r="N168" s="29"/>
      <c r="O168" s="29"/>
      <c r="P168" s="29"/>
      <c r="Q168" s="715"/>
      <c r="R168" s="717"/>
      <c r="S168" s="185"/>
      <c r="U168" s="364"/>
      <c r="V168" s="743"/>
      <c r="W168" s="719"/>
    </row>
    <row r="169" spans="1:23" ht="12.75">
      <c r="A169" s="363"/>
      <c r="B169" s="71"/>
      <c r="C169" s="39"/>
      <c r="D169" s="71"/>
      <c r="E169" s="71"/>
      <c r="F169" s="171"/>
      <c r="G169" s="39"/>
      <c r="H169" s="364"/>
      <c r="I169" s="29"/>
      <c r="J169" s="426" t="s">
        <v>275</v>
      </c>
      <c r="K169" s="29"/>
      <c r="L169" s="29"/>
      <c r="M169" s="29"/>
      <c r="N169" s="29"/>
      <c r="O169" s="29"/>
      <c r="P169" s="29"/>
      <c r="Q169" s="715"/>
      <c r="R169" s="717"/>
      <c r="S169" s="185"/>
      <c r="U169" s="364"/>
      <c r="V169" s="743"/>
      <c r="W169" s="719"/>
    </row>
    <row r="170" spans="1:23" ht="12.75">
      <c r="A170" s="363"/>
      <c r="B170" s="71"/>
      <c r="C170" s="39"/>
      <c r="D170" s="71"/>
      <c r="E170" s="71"/>
      <c r="F170" s="171"/>
      <c r="G170" s="39"/>
      <c r="H170" s="364"/>
      <c r="I170" s="29"/>
      <c r="J170" s="426" t="s">
        <v>276</v>
      </c>
      <c r="K170" s="29"/>
      <c r="L170" s="29"/>
      <c r="M170" s="29"/>
      <c r="N170" s="29"/>
      <c r="O170" s="29"/>
      <c r="P170" s="29"/>
      <c r="Q170" s="715"/>
      <c r="R170" s="717"/>
      <c r="S170" s="185"/>
      <c r="U170" s="364"/>
      <c r="V170" s="743"/>
      <c r="W170" s="719"/>
    </row>
    <row r="171" spans="1:23" ht="12.75">
      <c r="A171" s="363"/>
      <c r="B171" s="71"/>
      <c r="C171" s="39"/>
      <c r="D171" s="71"/>
      <c r="E171" s="71"/>
      <c r="F171" s="171"/>
      <c r="G171" s="39"/>
      <c r="H171" s="364"/>
      <c r="I171" s="29"/>
      <c r="J171" s="426" t="s">
        <v>277</v>
      </c>
      <c r="K171" s="29"/>
      <c r="L171" s="29"/>
      <c r="M171" s="29"/>
      <c r="N171" s="29"/>
      <c r="O171" s="29"/>
      <c r="P171" s="29"/>
      <c r="Q171" s="715"/>
      <c r="R171" s="717"/>
      <c r="S171" s="185"/>
      <c r="U171" s="364"/>
      <c r="V171" s="743"/>
      <c r="W171" s="719"/>
    </row>
    <row r="172" spans="1:23" ht="12.75">
      <c r="A172" s="363"/>
      <c r="B172" s="71"/>
      <c r="C172" s="39"/>
      <c r="D172" s="71"/>
      <c r="E172" s="71"/>
      <c r="F172" s="171"/>
      <c r="G172" s="39"/>
      <c r="H172" s="364"/>
      <c r="I172" s="29"/>
      <c r="J172" s="426" t="s">
        <v>278</v>
      </c>
      <c r="K172" s="29"/>
      <c r="L172" s="29"/>
      <c r="M172" s="29"/>
      <c r="N172" s="29"/>
      <c r="O172" s="29"/>
      <c r="P172" s="29"/>
      <c r="Q172" s="715"/>
      <c r="R172" s="717"/>
      <c r="S172" s="185"/>
      <c r="U172" s="364"/>
      <c r="V172" s="743"/>
      <c r="W172" s="719"/>
    </row>
    <row r="173" spans="1:23" ht="12.75">
      <c r="A173" s="363"/>
      <c r="B173" s="71"/>
      <c r="C173" s="39"/>
      <c r="D173" s="71"/>
      <c r="E173" s="71"/>
      <c r="F173" s="171"/>
      <c r="G173" s="39"/>
      <c r="H173" s="364"/>
      <c r="I173" s="29"/>
      <c r="J173" s="426" t="s">
        <v>279</v>
      </c>
      <c r="K173" s="29"/>
      <c r="L173" s="29"/>
      <c r="M173" s="29"/>
      <c r="N173" s="29"/>
      <c r="O173" s="29"/>
      <c r="P173" s="29"/>
      <c r="Q173" s="715"/>
      <c r="R173" s="717"/>
      <c r="S173" s="185"/>
      <c r="U173" s="364"/>
      <c r="V173" s="743"/>
      <c r="W173" s="719"/>
    </row>
    <row r="174" spans="1:23" ht="12.75">
      <c r="A174" s="363"/>
      <c r="B174" s="71"/>
      <c r="C174" s="39"/>
      <c r="D174" s="71"/>
      <c r="E174" s="71"/>
      <c r="F174" s="171"/>
      <c r="G174" s="39"/>
      <c r="H174" s="364"/>
      <c r="I174" s="29"/>
      <c r="J174" s="426" t="s">
        <v>280</v>
      </c>
      <c r="K174" s="29"/>
      <c r="L174" s="29"/>
      <c r="M174" s="29"/>
      <c r="N174" s="29"/>
      <c r="O174" s="29"/>
      <c r="P174" s="29"/>
      <c r="Q174" s="715"/>
      <c r="R174" s="717"/>
      <c r="S174" s="185"/>
      <c r="U174" s="364"/>
      <c r="V174" s="743"/>
      <c r="W174" s="719"/>
    </row>
    <row r="175" spans="1:23" ht="12.75">
      <c r="A175" s="363"/>
      <c r="B175" s="71"/>
      <c r="C175" s="39"/>
      <c r="D175" s="71"/>
      <c r="E175" s="71"/>
      <c r="F175" s="171"/>
      <c r="G175" s="39"/>
      <c r="H175" s="364"/>
      <c r="I175" s="29"/>
      <c r="J175" s="426" t="s">
        <v>281</v>
      </c>
      <c r="K175" s="29"/>
      <c r="L175" s="29"/>
      <c r="M175" s="29"/>
      <c r="N175" s="29"/>
      <c r="O175" s="29"/>
      <c r="P175" s="29"/>
      <c r="Q175" s="715"/>
      <c r="R175" s="717"/>
      <c r="S175" s="185"/>
      <c r="U175" s="364"/>
      <c r="V175" s="743"/>
      <c r="W175" s="719"/>
    </row>
    <row r="176" spans="1:23" ht="12.75">
      <c r="A176" s="363"/>
      <c r="B176" s="71"/>
      <c r="C176" s="39"/>
      <c r="D176" s="71"/>
      <c r="E176" s="71"/>
      <c r="F176" s="171"/>
      <c r="G176" s="39"/>
      <c r="H176" s="364"/>
      <c r="I176" s="29"/>
      <c r="J176" s="426" t="s">
        <v>282</v>
      </c>
      <c r="K176" s="29"/>
      <c r="L176" s="29"/>
      <c r="M176" s="29"/>
      <c r="N176" s="29"/>
      <c r="O176" s="29"/>
      <c r="P176" s="29"/>
      <c r="Q176" s="715"/>
      <c r="R176" s="717"/>
      <c r="S176" s="185"/>
      <c r="U176" s="364"/>
      <c r="V176" s="743"/>
      <c r="W176" s="719"/>
    </row>
    <row r="177" spans="1:23" ht="12.75">
      <c r="A177" s="363"/>
      <c r="B177" s="71"/>
      <c r="C177" s="39"/>
      <c r="D177" s="71"/>
      <c r="E177" s="71"/>
      <c r="F177" s="171"/>
      <c r="G177" s="39"/>
      <c r="H177" s="364"/>
      <c r="I177" s="29"/>
      <c r="J177" s="426" t="s">
        <v>283</v>
      </c>
      <c r="K177" s="29"/>
      <c r="L177" s="29"/>
      <c r="M177" s="29"/>
      <c r="N177" s="29"/>
      <c r="O177" s="29"/>
      <c r="P177" s="29"/>
      <c r="Q177" s="715"/>
      <c r="R177" s="717"/>
      <c r="S177" s="185"/>
      <c r="U177" s="364"/>
      <c r="V177" s="743"/>
      <c r="W177" s="719"/>
    </row>
    <row r="178" spans="1:23" ht="12.75">
      <c r="A178" s="363"/>
      <c r="B178" s="71"/>
      <c r="C178" s="39"/>
      <c r="D178" s="71"/>
      <c r="E178" s="71"/>
      <c r="F178" s="171"/>
      <c r="G178" s="39"/>
      <c r="H178" s="364"/>
      <c r="I178" s="29"/>
      <c r="J178" s="426" t="s">
        <v>284</v>
      </c>
      <c r="K178" s="29"/>
      <c r="L178" s="29"/>
      <c r="M178" s="29"/>
      <c r="N178" s="29"/>
      <c r="O178" s="29"/>
      <c r="P178" s="29"/>
      <c r="Q178" s="715"/>
      <c r="R178" s="717"/>
      <c r="S178" s="185"/>
      <c r="U178" s="364"/>
      <c r="V178" s="743"/>
      <c r="W178" s="719"/>
    </row>
    <row r="179" spans="1:23" ht="12.75">
      <c r="A179" s="363"/>
      <c r="B179" s="71"/>
      <c r="C179" s="39"/>
      <c r="D179" s="71"/>
      <c r="E179" s="71"/>
      <c r="F179" s="171"/>
      <c r="G179" s="39"/>
      <c r="H179" s="364"/>
      <c r="I179" s="29"/>
      <c r="J179" s="426" t="s">
        <v>285</v>
      </c>
      <c r="K179" s="29"/>
      <c r="L179" s="29"/>
      <c r="M179" s="29"/>
      <c r="N179" s="29"/>
      <c r="O179" s="29"/>
      <c r="P179" s="29"/>
      <c r="Q179" s="715"/>
      <c r="R179" s="717"/>
      <c r="S179" s="185"/>
      <c r="U179" s="364"/>
      <c r="V179" s="743"/>
      <c r="W179" s="719"/>
    </row>
    <row r="180" spans="1:23" ht="12.75">
      <c r="A180" s="363"/>
      <c r="B180" s="71"/>
      <c r="C180" s="39"/>
      <c r="D180" s="71"/>
      <c r="E180" s="71"/>
      <c r="F180" s="171"/>
      <c r="G180" s="39"/>
      <c r="H180" s="364"/>
      <c r="I180" s="29"/>
      <c r="J180" s="426" t="s">
        <v>286</v>
      </c>
      <c r="K180" s="29"/>
      <c r="L180" s="29"/>
      <c r="M180" s="29"/>
      <c r="N180" s="29"/>
      <c r="O180" s="29"/>
      <c r="P180" s="29"/>
      <c r="Q180" s="715"/>
      <c r="R180" s="717"/>
      <c r="S180" s="185"/>
      <c r="U180" s="364"/>
      <c r="V180" s="743"/>
      <c r="W180" s="719"/>
    </row>
    <row r="181" spans="1:23" ht="12.75">
      <c r="A181" s="363"/>
      <c r="B181" s="71"/>
      <c r="C181" s="39"/>
      <c r="D181" s="71"/>
      <c r="E181" s="71"/>
      <c r="F181" s="171"/>
      <c r="G181" s="39"/>
      <c r="H181" s="364"/>
      <c r="I181" s="29"/>
      <c r="J181" s="426" t="s">
        <v>287</v>
      </c>
      <c r="K181" s="29"/>
      <c r="L181" s="29"/>
      <c r="M181" s="29"/>
      <c r="N181" s="29"/>
      <c r="O181" s="29"/>
      <c r="P181" s="29"/>
      <c r="Q181" s="715"/>
      <c r="R181" s="717"/>
      <c r="S181" s="185"/>
      <c r="U181" s="364"/>
      <c r="V181" s="743"/>
      <c r="W181" s="719"/>
    </row>
    <row r="182" spans="1:23" ht="12.75">
      <c r="A182" s="363"/>
      <c r="B182" s="71"/>
      <c r="C182" s="39"/>
      <c r="D182" s="71"/>
      <c r="E182" s="71"/>
      <c r="F182" s="171"/>
      <c r="G182" s="39"/>
      <c r="H182" s="364"/>
      <c r="I182" s="29"/>
      <c r="J182" s="426" t="s">
        <v>288</v>
      </c>
      <c r="K182" s="29"/>
      <c r="L182" s="29"/>
      <c r="M182" s="29"/>
      <c r="N182" s="29"/>
      <c r="O182" s="29"/>
      <c r="P182" s="29"/>
      <c r="Q182" s="715"/>
      <c r="R182" s="717"/>
      <c r="S182" s="185"/>
      <c r="U182" s="364"/>
      <c r="V182" s="743"/>
      <c r="W182" s="719"/>
    </row>
    <row r="183" spans="1:23" ht="12.75">
      <c r="A183" s="363"/>
      <c r="B183" s="71"/>
      <c r="C183" s="39"/>
      <c r="D183" s="71"/>
      <c r="E183" s="71"/>
      <c r="F183" s="171"/>
      <c r="G183" s="39"/>
      <c r="H183" s="364"/>
      <c r="I183" s="29"/>
      <c r="J183" s="426" t="s">
        <v>289</v>
      </c>
      <c r="K183" s="29"/>
      <c r="L183" s="29"/>
      <c r="M183" s="29"/>
      <c r="N183" s="29"/>
      <c r="O183" s="29"/>
      <c r="P183" s="29"/>
      <c r="Q183" s="715"/>
      <c r="R183" s="717"/>
      <c r="S183" s="185"/>
      <c r="U183" s="364"/>
      <c r="V183" s="743"/>
      <c r="W183" s="719"/>
    </row>
    <row r="184" spans="1:23" ht="12.75">
      <c r="A184" s="363"/>
      <c r="B184" s="71"/>
      <c r="C184" s="39"/>
      <c r="D184" s="71"/>
      <c r="E184" s="71"/>
      <c r="F184" s="171"/>
      <c r="G184" s="39"/>
      <c r="H184" s="364"/>
      <c r="I184" s="29"/>
      <c r="J184" s="426" t="s">
        <v>290</v>
      </c>
      <c r="K184" s="29"/>
      <c r="L184" s="29"/>
      <c r="M184" s="29"/>
      <c r="N184" s="29"/>
      <c r="O184" s="29"/>
      <c r="P184" s="29"/>
      <c r="Q184" s="715"/>
      <c r="R184" s="717"/>
      <c r="S184" s="185"/>
      <c r="U184" s="364"/>
      <c r="V184" s="743"/>
      <c r="W184" s="719"/>
    </row>
    <row r="185" spans="1:23" ht="3" customHeight="1" thickBot="1">
      <c r="A185" s="368"/>
      <c r="B185" s="72"/>
      <c r="C185" s="20"/>
      <c r="D185" s="72"/>
      <c r="E185" s="72"/>
      <c r="F185" s="172"/>
      <c r="G185" s="20"/>
      <c r="H185" s="369"/>
      <c r="I185" s="34"/>
      <c r="J185" s="34"/>
      <c r="K185" s="34"/>
      <c r="L185" s="50"/>
      <c r="M185" s="50"/>
      <c r="N185" s="50"/>
      <c r="O185" s="50"/>
      <c r="P185" s="50"/>
      <c r="Q185" s="667"/>
      <c r="R185" s="371"/>
      <c r="S185" s="191"/>
      <c r="U185" s="364"/>
      <c r="V185" s="464"/>
      <c r="W185" s="465"/>
    </row>
    <row r="186" spans="1:23" ht="12.75">
      <c r="A186" s="359"/>
      <c r="B186" s="38" t="s">
        <v>27</v>
      </c>
      <c r="C186" s="38"/>
      <c r="D186" s="73"/>
      <c r="E186" s="73"/>
      <c r="F186" s="113"/>
      <c r="G186" s="73" t="s">
        <v>11</v>
      </c>
      <c r="H186" s="361">
        <v>3.1</v>
      </c>
      <c r="I186" s="28" t="s">
        <v>291</v>
      </c>
      <c r="J186" s="28"/>
      <c r="K186" s="28"/>
      <c r="L186" s="38"/>
      <c r="M186" s="38"/>
      <c r="N186" s="38"/>
      <c r="O186" s="38"/>
      <c r="P186" s="38"/>
      <c r="Q186" s="707" t="s">
        <v>347</v>
      </c>
      <c r="R186" s="721" t="s">
        <v>173</v>
      </c>
      <c r="S186" s="262"/>
      <c r="U186" s="364">
        <v>3.1</v>
      </c>
      <c r="V186" s="746"/>
      <c r="W186" s="734"/>
    </row>
    <row r="187" spans="1:23" ht="21.75" customHeight="1">
      <c r="A187" s="363"/>
      <c r="B187" s="71"/>
      <c r="C187" s="364"/>
      <c r="D187" s="39"/>
      <c r="E187" s="4"/>
      <c r="F187" s="126"/>
      <c r="G187" s="4"/>
      <c r="H187" s="364"/>
      <c r="I187" s="4"/>
      <c r="J187" s="4"/>
      <c r="K187" s="4"/>
      <c r="L187" s="4"/>
      <c r="M187" s="4"/>
      <c r="N187" s="4"/>
      <c r="O187" s="4"/>
      <c r="P187" s="91"/>
      <c r="Q187" s="715"/>
      <c r="R187" s="722"/>
      <c r="S187" s="366"/>
      <c r="U187" s="364"/>
      <c r="V187" s="747"/>
      <c r="W187" s="748"/>
    </row>
    <row r="188" spans="1:23" ht="12.75">
      <c r="A188" s="363"/>
      <c r="B188" s="71"/>
      <c r="C188" s="16"/>
      <c r="D188" s="71"/>
      <c r="E188" s="71"/>
      <c r="F188" s="171"/>
      <c r="G188" s="16"/>
      <c r="H188" s="364"/>
      <c r="I188" s="345"/>
      <c r="J188" s="22" t="s">
        <v>292</v>
      </c>
      <c r="K188" s="402"/>
      <c r="L188" s="16"/>
      <c r="M188" s="402" t="s">
        <v>336</v>
      </c>
      <c r="N188" s="22" t="s">
        <v>293</v>
      </c>
      <c r="O188" s="16"/>
      <c r="P188" s="16"/>
      <c r="Q188" s="715"/>
      <c r="R188" s="722"/>
      <c r="S188" s="259"/>
      <c r="U188" s="364"/>
      <c r="V188" s="747"/>
      <c r="W188" s="748"/>
    </row>
    <row r="189" spans="1:23" ht="13.5" thickBot="1">
      <c r="A189" s="363"/>
      <c r="B189" s="71"/>
      <c r="C189" s="16"/>
      <c r="D189" s="71"/>
      <c r="E189" s="71"/>
      <c r="F189" s="171"/>
      <c r="G189" s="16"/>
      <c r="H189" s="364"/>
      <c r="I189" s="345"/>
      <c r="J189" s="22" t="s">
        <v>294</v>
      </c>
      <c r="K189" s="402"/>
      <c r="L189" s="16"/>
      <c r="M189" s="402" t="s">
        <v>336</v>
      </c>
      <c r="N189" s="22" t="s">
        <v>293</v>
      </c>
      <c r="O189" s="16"/>
      <c r="P189" s="16"/>
      <c r="Q189" s="715"/>
      <c r="R189" s="722"/>
      <c r="S189" s="259"/>
      <c r="U189" s="364"/>
      <c r="V189" s="747"/>
      <c r="W189" s="748"/>
    </row>
    <row r="190" spans="1:23" ht="12.75">
      <c r="A190" s="363"/>
      <c r="B190" s="71"/>
      <c r="C190" s="36"/>
      <c r="D190" s="71"/>
      <c r="E190" s="71"/>
      <c r="F190" s="171"/>
      <c r="G190" s="36"/>
      <c r="H190" s="364">
        <v>3.2</v>
      </c>
      <c r="I190" s="29" t="s">
        <v>295</v>
      </c>
      <c r="J190" s="29"/>
      <c r="K190" s="29"/>
      <c r="L190" s="39"/>
      <c r="M190" s="39"/>
      <c r="N190" s="39"/>
      <c r="O190" s="39"/>
      <c r="P190" s="39"/>
      <c r="Q190" s="715">
        <v>0</v>
      </c>
      <c r="R190" s="717">
        <v>3</v>
      </c>
      <c r="S190" s="185"/>
      <c r="U190" s="364">
        <v>3.2</v>
      </c>
      <c r="V190" s="742"/>
      <c r="W190" s="718"/>
    </row>
    <row r="191" spans="1:23" ht="12.75">
      <c r="A191" s="363"/>
      <c r="B191" s="71"/>
      <c r="C191" s="36"/>
      <c r="D191" s="71"/>
      <c r="E191" s="71"/>
      <c r="F191" s="171"/>
      <c r="G191" s="36"/>
      <c r="H191" s="364"/>
      <c r="I191" s="29"/>
      <c r="J191" s="22" t="s">
        <v>296</v>
      </c>
      <c r="K191" s="29"/>
      <c r="L191" s="402" t="s">
        <v>336</v>
      </c>
      <c r="M191" s="22" t="s">
        <v>297</v>
      </c>
      <c r="N191" s="39"/>
      <c r="O191" s="39"/>
      <c r="P191" s="39"/>
      <c r="Q191" s="715"/>
      <c r="R191" s="717"/>
      <c r="S191" s="185"/>
      <c r="V191" s="743"/>
      <c r="W191" s="719"/>
    </row>
    <row r="192" spans="1:23" ht="12.75">
      <c r="A192" s="363"/>
      <c r="B192" s="71"/>
      <c r="C192" s="36"/>
      <c r="D192" s="71"/>
      <c r="E192" s="71"/>
      <c r="F192" s="171"/>
      <c r="G192" s="36"/>
      <c r="H192" s="364"/>
      <c r="I192" s="29"/>
      <c r="J192" s="22" t="s">
        <v>298</v>
      </c>
      <c r="K192" s="29"/>
      <c r="L192" s="402" t="s">
        <v>336</v>
      </c>
      <c r="M192" s="22" t="s">
        <v>299</v>
      </c>
      <c r="N192" s="39"/>
      <c r="O192" s="39"/>
      <c r="P192" s="39"/>
      <c r="Q192" s="715"/>
      <c r="R192" s="717"/>
      <c r="S192" s="185"/>
      <c r="V192" s="743"/>
      <c r="W192" s="719"/>
    </row>
    <row r="193" spans="1:23" ht="13.5" thickBot="1">
      <c r="A193" s="368"/>
      <c r="B193" s="72"/>
      <c r="C193" s="442"/>
      <c r="D193" s="72"/>
      <c r="E193" s="72"/>
      <c r="F193" s="172"/>
      <c r="G193" s="442"/>
      <c r="H193" s="369"/>
      <c r="I193" s="34"/>
      <c r="J193" s="44" t="s">
        <v>292</v>
      </c>
      <c r="K193" s="34"/>
      <c r="L193" s="405" t="s">
        <v>336</v>
      </c>
      <c r="M193" s="44" t="s">
        <v>293</v>
      </c>
      <c r="N193" s="50"/>
      <c r="O193" s="50"/>
      <c r="P193" s="50"/>
      <c r="Q193" s="708"/>
      <c r="R193" s="723"/>
      <c r="S193" s="191"/>
      <c r="V193" s="744"/>
      <c r="W193" s="736"/>
    </row>
    <row r="194" spans="1:19" ht="12.75">
      <c r="A194" s="73"/>
      <c r="B194" s="71"/>
      <c r="C194" s="36"/>
      <c r="D194" s="71"/>
      <c r="E194" s="71"/>
      <c r="F194" s="171"/>
      <c r="G194" s="36"/>
      <c r="H194" s="364"/>
      <c r="I194" s="29"/>
      <c r="J194" s="22"/>
      <c r="K194" s="29"/>
      <c r="L194" s="402"/>
      <c r="M194" s="22"/>
      <c r="N194" s="39"/>
      <c r="O194" s="39"/>
      <c r="P194" s="39"/>
      <c r="Q194" s="406"/>
      <c r="R194" s="406"/>
      <c r="S194" s="97"/>
    </row>
    <row r="195" spans="1:19" ht="12.75">
      <c r="A195" s="71"/>
      <c r="B195" s="71"/>
      <c r="C195" s="36"/>
      <c r="D195" s="71"/>
      <c r="E195" s="71"/>
      <c r="F195" s="171"/>
      <c r="G195" s="36"/>
      <c r="H195" s="364"/>
      <c r="I195" s="29"/>
      <c r="J195" s="22"/>
      <c r="K195" s="29"/>
      <c r="L195" s="402"/>
      <c r="M195" s="22"/>
      <c r="N195" s="39"/>
      <c r="O195" s="39"/>
      <c r="P195" s="39"/>
      <c r="Q195" s="406"/>
      <c r="R195" s="406"/>
      <c r="S195" s="97"/>
    </row>
    <row r="196" spans="1:19" ht="12.75">
      <c r="A196" s="71"/>
      <c r="B196" s="71"/>
      <c r="C196" s="36"/>
      <c r="D196" s="71"/>
      <c r="E196" s="71"/>
      <c r="F196" s="171"/>
      <c r="G196" s="36"/>
      <c r="H196" s="364"/>
      <c r="I196" s="29"/>
      <c r="J196" s="22"/>
      <c r="K196" s="29"/>
      <c r="L196" s="402"/>
      <c r="M196" s="22"/>
      <c r="N196" s="39"/>
      <c r="O196" s="39"/>
      <c r="P196" s="39"/>
      <c r="Q196" s="406"/>
      <c r="R196" s="406"/>
      <c r="S196" s="97"/>
    </row>
    <row r="197" spans="1:19" ht="12.75">
      <c r="A197" s="71"/>
      <c r="B197" s="71"/>
      <c r="C197" s="36"/>
      <c r="D197" s="71"/>
      <c r="E197" s="71"/>
      <c r="F197" s="171"/>
      <c r="G197" s="36"/>
      <c r="H197" s="364"/>
      <c r="I197" s="29"/>
      <c r="J197" s="22"/>
      <c r="K197" s="29"/>
      <c r="L197" s="402"/>
      <c r="M197" s="22"/>
      <c r="N197" s="39"/>
      <c r="O197" s="39"/>
      <c r="P197" s="39"/>
      <c r="Q197" s="406"/>
      <c r="R197" s="406"/>
      <c r="S197" s="97"/>
    </row>
    <row r="198" spans="1:19" ht="12.75">
      <c r="A198" s="71"/>
      <c r="B198" s="71"/>
      <c r="C198" s="36"/>
      <c r="D198" s="71"/>
      <c r="E198" s="71"/>
      <c r="F198" s="171"/>
      <c r="G198" s="36"/>
      <c r="H198" s="364"/>
      <c r="I198" s="29"/>
      <c r="J198" s="22"/>
      <c r="K198" s="29"/>
      <c r="L198" s="402"/>
      <c r="M198" s="22"/>
      <c r="N198" s="39"/>
      <c r="O198" s="39"/>
      <c r="P198" s="39"/>
      <c r="Q198" s="406"/>
      <c r="R198" s="406"/>
      <c r="S198" s="97"/>
    </row>
    <row r="199" spans="1:19" ht="12.75">
      <c r="A199" s="71"/>
      <c r="B199" s="71"/>
      <c r="C199" s="36"/>
      <c r="D199" s="71"/>
      <c r="E199" s="71"/>
      <c r="F199" s="171"/>
      <c r="G199" s="36"/>
      <c r="H199" s="364"/>
      <c r="I199" s="29"/>
      <c r="J199" s="22"/>
      <c r="K199" s="29"/>
      <c r="L199" s="402"/>
      <c r="M199" s="22"/>
      <c r="N199" s="39"/>
      <c r="O199" s="39"/>
      <c r="P199" s="39"/>
      <c r="Q199" s="406"/>
      <c r="R199" s="406"/>
      <c r="S199" s="97"/>
    </row>
    <row r="200" spans="1:19" s="390" customFormat="1" ht="7.5" customHeight="1">
      <c r="A200" s="91"/>
      <c r="B200" s="91"/>
      <c r="C200" s="91"/>
      <c r="D200" s="71"/>
      <c r="E200" s="71"/>
      <c r="F200" s="314"/>
      <c r="G200" s="16"/>
      <c r="H200" s="16"/>
      <c r="I200" s="318"/>
      <c r="J200" s="318"/>
      <c r="K200" s="318"/>
      <c r="L200" s="318"/>
      <c r="M200" s="318"/>
      <c r="N200" s="318"/>
      <c r="O200" s="318"/>
      <c r="P200" s="318"/>
      <c r="Q200" s="318"/>
      <c r="R200" s="318"/>
      <c r="S200" s="318"/>
    </row>
    <row r="201" ht="12.75"/>
    <row r="202" ht="12.75"/>
    <row r="203" spans="2:19" s="390" customFormat="1" ht="27" customHeight="1">
      <c r="B203" s="320"/>
      <c r="C203" s="320"/>
      <c r="D203" s="320"/>
      <c r="E203" s="320"/>
      <c r="F203" s="223" t="s">
        <v>113</v>
      </c>
      <c r="G203" s="321"/>
      <c r="H203" s="321"/>
      <c r="I203" s="676" t="s">
        <v>228</v>
      </c>
      <c r="J203" s="676"/>
      <c r="K203" s="676"/>
      <c r="L203" s="676"/>
      <c r="M203" s="676"/>
      <c r="N203" s="676"/>
      <c r="O203" s="676"/>
      <c r="P203" s="676"/>
      <c r="Q203" s="676"/>
      <c r="R203" s="676"/>
      <c r="S203" s="676"/>
    </row>
    <row r="204" spans="1:19" s="390" customFormat="1" ht="12.75" customHeight="1">
      <c r="A204" s="318"/>
      <c r="B204" s="318"/>
      <c r="C204" s="318"/>
      <c r="D204" s="318"/>
      <c r="E204" s="318"/>
      <c r="F204" s="318"/>
      <c r="G204" s="318"/>
      <c r="H204" s="318"/>
      <c r="I204" s="318"/>
      <c r="J204" s="318"/>
      <c r="K204" s="318"/>
      <c r="L204" s="318"/>
      <c r="M204" s="318"/>
      <c r="N204" s="318"/>
      <c r="O204" s="318"/>
      <c r="P204" s="318"/>
      <c r="Q204" s="318"/>
      <c r="R204" s="318"/>
      <c r="S204" s="318"/>
    </row>
    <row r="205" spans="1:19" s="390" customFormat="1" ht="12.75" customHeight="1" thickBot="1">
      <c r="A205" s="318"/>
      <c r="B205" s="318"/>
      <c r="C205" s="318"/>
      <c r="D205" s="318"/>
      <c r="E205" s="318"/>
      <c r="F205" s="318"/>
      <c r="G205" s="318"/>
      <c r="H205" s="318"/>
      <c r="I205" s="318"/>
      <c r="J205" s="318"/>
      <c r="K205" s="318"/>
      <c r="L205" s="318"/>
      <c r="M205" s="318"/>
      <c r="N205" s="318"/>
      <c r="O205" s="318"/>
      <c r="P205" s="318"/>
      <c r="Q205" s="318"/>
      <c r="R205" s="318"/>
      <c r="S205" s="318"/>
    </row>
    <row r="206" spans="1:22" ht="12.75" customHeight="1">
      <c r="A206" s="287"/>
      <c r="B206" s="206"/>
      <c r="C206" s="93"/>
      <c r="D206" s="207"/>
      <c r="E206" s="207"/>
      <c r="F206" s="93"/>
      <c r="G206" s="243"/>
      <c r="H206" s="243"/>
      <c r="I206" s="244"/>
      <c r="J206" s="244"/>
      <c r="K206" s="244"/>
      <c r="L206" s="241"/>
      <c r="M206" s="244"/>
      <c r="N206" s="241"/>
      <c r="O206" s="244"/>
      <c r="P206" s="241"/>
      <c r="Q206" s="244"/>
      <c r="R206" s="241"/>
      <c r="S206" s="285"/>
      <c r="V206" s="204"/>
    </row>
    <row r="207" spans="1:23" ht="12.75" customHeight="1">
      <c r="A207" s="288" t="s">
        <v>112</v>
      </c>
      <c r="B207" s="181"/>
      <c r="C207" s="91"/>
      <c r="D207" s="182"/>
      <c r="E207" s="182"/>
      <c r="F207" s="91"/>
      <c r="G207" s="197"/>
      <c r="H207" s="197"/>
      <c r="I207" s="198"/>
      <c r="J207" s="198"/>
      <c r="K207" s="198"/>
      <c r="L207" s="169"/>
      <c r="M207" s="198"/>
      <c r="N207" s="169"/>
      <c r="O207" s="198"/>
      <c r="P207" s="169"/>
      <c r="Q207" s="169" t="s">
        <v>213</v>
      </c>
      <c r="R207" s="169" t="s">
        <v>214</v>
      </c>
      <c r="S207" s="351"/>
      <c r="V207" s="463" t="s">
        <v>361</v>
      </c>
      <c r="W207" s="456" t="s">
        <v>363</v>
      </c>
    </row>
    <row r="208" spans="1:23" ht="12.75" customHeight="1" thickBot="1">
      <c r="A208" s="213"/>
      <c r="B208" s="214"/>
      <c r="C208" s="92"/>
      <c r="D208" s="215"/>
      <c r="E208" s="215"/>
      <c r="F208" s="92"/>
      <c r="G208" s="216"/>
      <c r="H208" s="216"/>
      <c r="I208" s="201"/>
      <c r="J208" s="201"/>
      <c r="K208" s="201"/>
      <c r="L208" s="92"/>
      <c r="M208" s="201"/>
      <c r="N208" s="92"/>
      <c r="O208" s="201"/>
      <c r="P208" s="286"/>
      <c r="Q208" s="286" t="s">
        <v>215</v>
      </c>
      <c r="R208" s="286" t="s">
        <v>142</v>
      </c>
      <c r="S208" s="245"/>
      <c r="V208" s="463" t="s">
        <v>362</v>
      </c>
      <c r="W208" s="463" t="s">
        <v>362</v>
      </c>
    </row>
    <row r="209" spans="1:21" ht="16.5" thickBot="1">
      <c r="A209" s="638"/>
      <c r="B209" s="519"/>
      <c r="C209" s="512" t="s">
        <v>89</v>
      </c>
      <c r="D209" s="519"/>
      <c r="E209" s="519"/>
      <c r="F209" s="512"/>
      <c r="G209" s="513"/>
      <c r="H209" s="513"/>
      <c r="I209" s="514"/>
      <c r="J209" s="515"/>
      <c r="K209" s="515"/>
      <c r="L209" s="515" t="s">
        <v>152</v>
      </c>
      <c r="M209" s="515"/>
      <c r="N209" s="515"/>
      <c r="O209" s="515"/>
      <c r="P209" s="515"/>
      <c r="Q209" s="552">
        <f>SUM(Q210,Q214,Q217,Q224,Q226,Q231,Q233,Q241,Q264,Q265,Q267,Q268,Q270,Q274,Q278,Q280,Q282)</f>
        <v>0</v>
      </c>
      <c r="R209" s="552">
        <v>20</v>
      </c>
      <c r="S209" s="524"/>
      <c r="T209" s="224"/>
      <c r="U209" s="127"/>
    </row>
    <row r="210" spans="1:23" ht="12.75">
      <c r="A210" s="363"/>
      <c r="B210" s="10" t="s">
        <v>19</v>
      </c>
      <c r="C210" s="10"/>
      <c r="D210" s="10"/>
      <c r="E210" s="71"/>
      <c r="F210" s="171"/>
      <c r="G210" s="10"/>
      <c r="H210" s="364">
        <v>1</v>
      </c>
      <c r="I210" s="115" t="s">
        <v>20</v>
      </c>
      <c r="J210" s="115"/>
      <c r="K210" s="115"/>
      <c r="L210" s="10"/>
      <c r="M210" s="10"/>
      <c r="N210" s="10"/>
      <c r="O210" s="10"/>
      <c r="P210" s="10"/>
      <c r="Q210" s="658">
        <v>0</v>
      </c>
      <c r="R210" s="375">
        <v>11</v>
      </c>
      <c r="S210" s="183"/>
      <c r="U210" s="364">
        <v>1</v>
      </c>
      <c r="V210" s="480"/>
      <c r="W210" s="481"/>
    </row>
    <row r="211" spans="1:23" ht="3.75" customHeight="1" thickBot="1">
      <c r="A211" s="368"/>
      <c r="B211" s="47"/>
      <c r="C211" s="47"/>
      <c r="D211" s="47"/>
      <c r="E211" s="72"/>
      <c r="F211" s="172"/>
      <c r="G211" s="47"/>
      <c r="H211" s="369"/>
      <c r="I211" s="45"/>
      <c r="J211" s="45"/>
      <c r="K211" s="45"/>
      <c r="L211" s="14"/>
      <c r="M211" s="14"/>
      <c r="N211" s="14"/>
      <c r="O211" s="14"/>
      <c r="P211" s="14"/>
      <c r="Q211" s="668"/>
      <c r="R211" s="371"/>
      <c r="S211" s="186"/>
      <c r="U211" s="364"/>
      <c r="V211" s="464"/>
      <c r="W211" s="465"/>
    </row>
    <row r="212" spans="1:23" ht="12.75">
      <c r="A212" s="359"/>
      <c r="B212" s="8" t="s">
        <v>18</v>
      </c>
      <c r="C212" s="8"/>
      <c r="D212" s="8"/>
      <c r="E212" s="71"/>
      <c r="F212" s="171"/>
      <c r="G212" s="8"/>
      <c r="H212" s="364">
        <v>2.1</v>
      </c>
      <c r="I212" s="116" t="s">
        <v>402</v>
      </c>
      <c r="J212" s="116"/>
      <c r="K212" s="116"/>
      <c r="L212" s="12"/>
      <c r="M212" s="12"/>
      <c r="N212" s="12"/>
      <c r="O212" s="12"/>
      <c r="P212" s="12"/>
      <c r="Q212" s="707">
        <v>0</v>
      </c>
      <c r="R212" s="721" t="s">
        <v>173</v>
      </c>
      <c r="S212" s="187"/>
      <c r="U212" s="364">
        <v>2.1</v>
      </c>
      <c r="V212" s="746"/>
      <c r="W212" s="734"/>
    </row>
    <row r="213" spans="1:23" ht="89.25" customHeight="1" thickBot="1">
      <c r="A213" s="363"/>
      <c r="B213" s="71"/>
      <c r="C213" s="364"/>
      <c r="D213" s="39"/>
      <c r="E213" s="4"/>
      <c r="F213" s="126"/>
      <c r="G213" s="4"/>
      <c r="H213" s="364"/>
      <c r="I213" s="4"/>
      <c r="J213" s="4"/>
      <c r="K213" s="4"/>
      <c r="L213" s="4"/>
      <c r="M213" s="4"/>
      <c r="N213" s="4"/>
      <c r="O213" s="4"/>
      <c r="P213" s="91"/>
      <c r="Q213" s="715"/>
      <c r="R213" s="722"/>
      <c r="S213" s="366"/>
      <c r="U213" s="364"/>
      <c r="V213" s="749"/>
      <c r="W213" s="735"/>
    </row>
    <row r="214" spans="1:23" ht="12.75">
      <c r="A214" s="363"/>
      <c r="B214" s="71"/>
      <c r="C214" s="9"/>
      <c r="D214" s="9"/>
      <c r="E214" s="71"/>
      <c r="F214" s="171"/>
      <c r="G214" s="9"/>
      <c r="H214" s="364">
        <v>2.2</v>
      </c>
      <c r="I214" s="22" t="s">
        <v>403</v>
      </c>
      <c r="J214" s="22"/>
      <c r="K214" s="22"/>
      <c r="L214" s="11"/>
      <c r="M214" s="11"/>
      <c r="N214" s="11"/>
      <c r="O214" s="11"/>
      <c r="P214" s="11"/>
      <c r="Q214" s="715">
        <v>0</v>
      </c>
      <c r="R214" s="717">
        <v>2</v>
      </c>
      <c r="S214" s="183"/>
      <c r="U214" s="364">
        <v>2.2</v>
      </c>
      <c r="V214" s="743"/>
      <c r="W214" s="719"/>
    </row>
    <row r="215" spans="1:23" ht="89.25" customHeight="1">
      <c r="A215" s="363"/>
      <c r="B215" s="71"/>
      <c r="C215" s="364"/>
      <c r="D215" s="39"/>
      <c r="E215" s="4"/>
      <c r="F215" s="126"/>
      <c r="G215" s="4"/>
      <c r="H215" s="364"/>
      <c r="I215" s="4"/>
      <c r="J215" s="4"/>
      <c r="K215" s="4"/>
      <c r="L215" s="4"/>
      <c r="M215" s="4"/>
      <c r="N215" s="4"/>
      <c r="O215" s="4"/>
      <c r="P215" s="91"/>
      <c r="Q215" s="715"/>
      <c r="R215" s="717"/>
      <c r="S215" s="366"/>
      <c r="U215" s="364"/>
      <c r="V215" s="743"/>
      <c r="W215" s="719"/>
    </row>
    <row r="216" spans="1:23" ht="3" customHeight="1" thickBot="1">
      <c r="A216" s="368"/>
      <c r="B216" s="72"/>
      <c r="C216" s="20"/>
      <c r="D216" s="20"/>
      <c r="E216" s="72"/>
      <c r="F216" s="172"/>
      <c r="G216" s="20"/>
      <c r="H216" s="369"/>
      <c r="I216" s="44"/>
      <c r="J216" s="44"/>
      <c r="K216" s="44"/>
      <c r="L216" s="21"/>
      <c r="M216" s="21"/>
      <c r="N216" s="21"/>
      <c r="O216" s="21"/>
      <c r="P216" s="21"/>
      <c r="Q216" s="657"/>
      <c r="R216" s="371"/>
      <c r="S216" s="186"/>
      <c r="U216" s="364"/>
      <c r="V216" s="464"/>
      <c r="W216" s="465"/>
    </row>
    <row r="217" spans="1:23" ht="12.75">
      <c r="A217" s="410"/>
      <c r="B217" s="10" t="s">
        <v>115</v>
      </c>
      <c r="C217" s="10"/>
      <c r="D217" s="10"/>
      <c r="E217" s="77"/>
      <c r="F217" s="450"/>
      <c r="G217" s="81" t="s">
        <v>11</v>
      </c>
      <c r="H217" s="398">
        <v>3</v>
      </c>
      <c r="I217" s="22" t="s">
        <v>404</v>
      </c>
      <c r="J217" s="22"/>
      <c r="K217" s="22"/>
      <c r="L217" s="11"/>
      <c r="M217" s="11"/>
      <c r="N217" s="11"/>
      <c r="O217" s="11"/>
      <c r="P217" s="11"/>
      <c r="Q217" s="707">
        <v>0</v>
      </c>
      <c r="R217" s="375">
        <v>1</v>
      </c>
      <c r="S217" s="259"/>
      <c r="U217" s="398">
        <v>3</v>
      </c>
      <c r="V217" s="476"/>
      <c r="W217" s="477"/>
    </row>
    <row r="218" spans="1:23" ht="48.75" customHeight="1">
      <c r="A218" s="363"/>
      <c r="B218" s="364"/>
      <c r="C218" s="364"/>
      <c r="D218" s="39"/>
      <c r="E218" s="4"/>
      <c r="F218" s="126"/>
      <c r="G218" s="4"/>
      <c r="H218" s="364"/>
      <c r="I218" s="4"/>
      <c r="J218" s="4"/>
      <c r="K218" s="4"/>
      <c r="L218" s="4"/>
      <c r="M218" s="4"/>
      <c r="N218" s="4"/>
      <c r="O218" s="4"/>
      <c r="P218" s="91"/>
      <c r="Q218" s="715"/>
      <c r="R218" s="375"/>
      <c r="S218" s="366"/>
      <c r="U218" s="364"/>
      <c r="V218" s="476"/>
      <c r="W218" s="477"/>
    </row>
    <row r="219" spans="1:23" ht="3" customHeight="1" thickBot="1">
      <c r="A219" s="444"/>
      <c r="B219" s="127"/>
      <c r="C219" s="127"/>
      <c r="D219" s="127"/>
      <c r="E219" s="4"/>
      <c r="F219" s="171"/>
      <c r="G219" s="127"/>
      <c r="H219" s="364"/>
      <c r="I219" s="22"/>
      <c r="J219" s="22"/>
      <c r="K219" s="22"/>
      <c r="L219" s="11"/>
      <c r="M219" s="11"/>
      <c r="N219" s="11"/>
      <c r="O219" s="11"/>
      <c r="P219" s="11"/>
      <c r="Q219" s="657"/>
      <c r="R219" s="375"/>
      <c r="S219" s="183"/>
      <c r="U219" s="364"/>
      <c r="V219" s="476"/>
      <c r="W219" s="477"/>
    </row>
    <row r="220" spans="1:23" ht="12.75">
      <c r="A220" s="359"/>
      <c r="B220" s="8" t="s">
        <v>356</v>
      </c>
      <c r="C220" s="8"/>
      <c r="D220" s="8"/>
      <c r="E220" s="73"/>
      <c r="F220" s="113"/>
      <c r="G220" s="73" t="s">
        <v>11</v>
      </c>
      <c r="H220" s="361">
        <v>4.1</v>
      </c>
      <c r="I220" s="116" t="s">
        <v>405</v>
      </c>
      <c r="J220" s="116"/>
      <c r="K220" s="116"/>
      <c r="L220" s="12"/>
      <c r="M220" s="12"/>
      <c r="N220" s="12"/>
      <c r="O220" s="12"/>
      <c r="P220" s="12"/>
      <c r="Q220" s="707" t="s">
        <v>347</v>
      </c>
      <c r="R220" s="721" t="s">
        <v>173</v>
      </c>
      <c r="S220" s="187"/>
      <c r="U220" s="364">
        <v>4.1</v>
      </c>
      <c r="V220" s="746"/>
      <c r="W220" s="734"/>
    </row>
    <row r="221" spans="1:23" ht="12.75">
      <c r="A221" s="363"/>
      <c r="B221" s="10" t="s">
        <v>355</v>
      </c>
      <c r="C221" s="10"/>
      <c r="D221" s="10"/>
      <c r="E221" s="71"/>
      <c r="F221" s="171"/>
      <c r="G221" s="10"/>
      <c r="H221" s="364"/>
      <c r="I221" s="22"/>
      <c r="J221" s="22" t="s">
        <v>245</v>
      </c>
      <c r="K221" s="22"/>
      <c r="L221" s="402" t="s">
        <v>371</v>
      </c>
      <c r="M221" s="11"/>
      <c r="N221" s="11"/>
      <c r="O221" s="11"/>
      <c r="P221" s="11"/>
      <c r="Q221" s="715"/>
      <c r="R221" s="722"/>
      <c r="S221" s="183"/>
      <c r="U221" s="364"/>
      <c r="V221" s="747"/>
      <c r="W221" s="748"/>
    </row>
    <row r="222" spans="1:23" ht="12.75">
      <c r="A222" s="363"/>
      <c r="B222" s="10"/>
      <c r="C222" s="10"/>
      <c r="D222" s="10"/>
      <c r="E222" s="71"/>
      <c r="F222" s="171"/>
      <c r="G222" s="10"/>
      <c r="H222" s="364"/>
      <c r="I222" s="22"/>
      <c r="J222" s="22" t="s">
        <v>246</v>
      </c>
      <c r="K222" s="22"/>
      <c r="L222" s="402" t="s">
        <v>374</v>
      </c>
      <c r="M222" s="22" t="s">
        <v>370</v>
      </c>
      <c r="N222" s="11"/>
      <c r="O222" s="11"/>
      <c r="P222" s="11"/>
      <c r="Q222" s="715"/>
      <c r="R222" s="722"/>
      <c r="S222" s="183"/>
      <c r="U222" s="364"/>
      <c r="V222" s="747"/>
      <c r="W222" s="748"/>
    </row>
    <row r="223" spans="1:23" ht="58.5" customHeight="1" thickBot="1">
      <c r="A223" s="363"/>
      <c r="B223" s="10"/>
      <c r="C223" s="10"/>
      <c r="D223" s="10"/>
      <c r="E223" s="71"/>
      <c r="F223" s="171"/>
      <c r="G223" s="10"/>
      <c r="H223" s="364"/>
      <c r="I223" s="22"/>
      <c r="J223" s="22"/>
      <c r="K223" s="22"/>
      <c r="L223" s="11"/>
      <c r="M223" s="11"/>
      <c r="N223" s="11"/>
      <c r="O223" s="11"/>
      <c r="P223" s="11"/>
      <c r="Q223" s="715"/>
      <c r="R223" s="722"/>
      <c r="S223" s="183"/>
      <c r="U223" s="364"/>
      <c r="V223" s="749"/>
      <c r="W223" s="735"/>
    </row>
    <row r="224" spans="1:23" ht="12.75">
      <c r="A224" s="393"/>
      <c r="B224" s="77"/>
      <c r="C224" s="11"/>
      <c r="D224" s="11"/>
      <c r="E224" s="77"/>
      <c r="F224" s="171"/>
      <c r="G224" s="11"/>
      <c r="H224" s="364">
        <v>4.2</v>
      </c>
      <c r="I224" s="22" t="s">
        <v>406</v>
      </c>
      <c r="J224" s="22"/>
      <c r="K224" s="22"/>
      <c r="L224" s="11"/>
      <c r="M224" s="11"/>
      <c r="N224" s="11"/>
      <c r="O224" s="11"/>
      <c r="P224" s="11"/>
      <c r="Q224" s="715">
        <v>0</v>
      </c>
      <c r="R224" s="717">
        <v>2</v>
      </c>
      <c r="S224" s="185"/>
      <c r="U224" s="364">
        <v>4.2</v>
      </c>
      <c r="V224" s="742"/>
      <c r="W224" s="718"/>
    </row>
    <row r="225" spans="1:23" ht="60.75" customHeight="1" thickBot="1">
      <c r="A225" s="363"/>
      <c r="B225" s="71"/>
      <c r="C225" s="364"/>
      <c r="D225" s="39"/>
      <c r="E225" s="4"/>
      <c r="F225" s="126"/>
      <c r="G225" s="4"/>
      <c r="H225" s="364"/>
      <c r="I225" s="4"/>
      <c r="J225" s="4"/>
      <c r="K225" s="4"/>
      <c r="L225" s="4"/>
      <c r="M225" s="4"/>
      <c r="N225" s="4"/>
      <c r="O225" s="4"/>
      <c r="P225" s="91"/>
      <c r="Q225" s="715"/>
      <c r="R225" s="717"/>
      <c r="S225" s="366"/>
      <c r="U225" s="364"/>
      <c r="V225" s="744"/>
      <c r="W225" s="736"/>
    </row>
    <row r="226" spans="1:23" ht="12.75">
      <c r="A226" s="413"/>
      <c r="B226" s="79"/>
      <c r="C226" s="118"/>
      <c r="D226" s="118"/>
      <c r="E226" s="79"/>
      <c r="F226" s="171"/>
      <c r="G226" s="118"/>
      <c r="H226" s="364">
        <v>4.3</v>
      </c>
      <c r="I226" s="22" t="s">
        <v>59</v>
      </c>
      <c r="J226" s="22"/>
      <c r="K226" s="22"/>
      <c r="L226" s="11"/>
      <c r="M226" s="11"/>
      <c r="N226" s="11"/>
      <c r="O226" s="11"/>
      <c r="P226" s="11"/>
      <c r="Q226" s="715">
        <v>0</v>
      </c>
      <c r="R226" s="717">
        <v>1</v>
      </c>
      <c r="S226" s="185"/>
      <c r="U226" s="364">
        <v>4.3</v>
      </c>
      <c r="V226" s="743"/>
      <c r="W226" s="719"/>
    </row>
    <row r="227" spans="1:23" ht="15" customHeight="1">
      <c r="A227" s="413"/>
      <c r="B227" s="79"/>
      <c r="C227" s="118"/>
      <c r="D227" s="118"/>
      <c r="E227" s="79"/>
      <c r="F227" s="171"/>
      <c r="G227" s="118"/>
      <c r="H227" s="364"/>
      <c r="I227" s="22"/>
      <c r="J227" s="22" t="s">
        <v>247</v>
      </c>
      <c r="K227" s="22"/>
      <c r="L227" s="402" t="s">
        <v>374</v>
      </c>
      <c r="M227" s="22" t="s">
        <v>370</v>
      </c>
      <c r="N227" s="11"/>
      <c r="O227" s="11"/>
      <c r="P227" s="11"/>
      <c r="Q227" s="715"/>
      <c r="R227" s="717"/>
      <c r="S227" s="185"/>
      <c r="U227" s="364"/>
      <c r="V227" s="743"/>
      <c r="W227" s="719"/>
    </row>
    <row r="228" spans="1:23" ht="3" customHeight="1" thickBot="1">
      <c r="A228" s="411"/>
      <c r="B228" s="19"/>
      <c r="C228" s="20"/>
      <c r="D228" s="20"/>
      <c r="E228" s="19"/>
      <c r="F228" s="172"/>
      <c r="G228" s="20"/>
      <c r="H228" s="369"/>
      <c r="I228" s="44"/>
      <c r="J228" s="44"/>
      <c r="K228" s="44"/>
      <c r="L228" s="21"/>
      <c r="M228" s="21"/>
      <c r="N228" s="21"/>
      <c r="O228" s="21"/>
      <c r="P228" s="21"/>
      <c r="Q228" s="657"/>
      <c r="R228" s="371"/>
      <c r="S228" s="186"/>
      <c r="U228" s="364"/>
      <c r="V228" s="464"/>
      <c r="W228" s="465"/>
    </row>
    <row r="229" spans="1:23" ht="12.75">
      <c r="A229" s="393"/>
      <c r="B229" s="11" t="s">
        <v>68</v>
      </c>
      <c r="C229" s="11"/>
      <c r="D229" s="11"/>
      <c r="E229" s="77"/>
      <c r="F229" s="113"/>
      <c r="G229" s="77" t="s">
        <v>11</v>
      </c>
      <c r="H229" s="364">
        <v>5.1</v>
      </c>
      <c r="I229" s="22" t="s">
        <v>407</v>
      </c>
      <c r="J229" s="22"/>
      <c r="K229" s="22"/>
      <c r="L229" s="11"/>
      <c r="M229" s="11"/>
      <c r="N229" s="11"/>
      <c r="O229" s="11"/>
      <c r="P229" s="11"/>
      <c r="Q229" s="715" t="s">
        <v>347</v>
      </c>
      <c r="R229" s="722" t="s">
        <v>173</v>
      </c>
      <c r="S229" s="185"/>
      <c r="U229" s="364">
        <v>5.1</v>
      </c>
      <c r="V229" s="747"/>
      <c r="W229" s="748"/>
    </row>
    <row r="230" spans="1:23" ht="60.75" customHeight="1" thickBot="1">
      <c r="A230" s="363"/>
      <c r="B230" s="71"/>
      <c r="C230" s="364"/>
      <c r="D230" s="39"/>
      <c r="E230" s="4"/>
      <c r="F230" s="126"/>
      <c r="G230" s="4"/>
      <c r="H230" s="364"/>
      <c r="I230" s="4"/>
      <c r="J230" s="4"/>
      <c r="K230" s="4"/>
      <c r="L230" s="4"/>
      <c r="M230" s="4"/>
      <c r="N230" s="4"/>
      <c r="O230" s="4"/>
      <c r="P230" s="91"/>
      <c r="Q230" s="715"/>
      <c r="R230" s="722"/>
      <c r="S230" s="366"/>
      <c r="U230" s="364"/>
      <c r="V230" s="747"/>
      <c r="W230" s="748"/>
    </row>
    <row r="231" spans="1:23" ht="12.75">
      <c r="A231" s="363"/>
      <c r="B231" s="71"/>
      <c r="C231" s="9"/>
      <c r="D231" s="9"/>
      <c r="E231" s="71"/>
      <c r="F231" s="171"/>
      <c r="G231" s="9"/>
      <c r="H231" s="364">
        <v>5.2</v>
      </c>
      <c r="I231" s="22" t="s">
        <v>408</v>
      </c>
      <c r="J231" s="22"/>
      <c r="K231" s="22"/>
      <c r="L231" s="11"/>
      <c r="M231" s="11"/>
      <c r="N231" s="11"/>
      <c r="O231" s="11"/>
      <c r="P231" s="11"/>
      <c r="Q231" s="715">
        <v>0</v>
      </c>
      <c r="R231" s="717">
        <v>1</v>
      </c>
      <c r="S231" s="183"/>
      <c r="U231" s="364">
        <v>5.2</v>
      </c>
      <c r="V231" s="742"/>
      <c r="W231" s="718"/>
    </row>
    <row r="232" spans="1:23" ht="48.75" customHeight="1" thickBot="1">
      <c r="A232" s="363"/>
      <c r="B232" s="71"/>
      <c r="C232" s="364"/>
      <c r="D232" s="39"/>
      <c r="E232" s="4"/>
      <c r="F232" s="126"/>
      <c r="G232" s="4"/>
      <c r="H232" s="364"/>
      <c r="I232" s="4"/>
      <c r="J232" s="4"/>
      <c r="K232" s="4"/>
      <c r="L232" s="4"/>
      <c r="M232" s="4"/>
      <c r="N232" s="4"/>
      <c r="O232" s="4"/>
      <c r="P232" s="91"/>
      <c r="Q232" s="715"/>
      <c r="R232" s="717"/>
      <c r="S232" s="366"/>
      <c r="U232" s="364"/>
      <c r="V232" s="744"/>
      <c r="W232" s="736"/>
    </row>
    <row r="233" spans="1:23" ht="12.75">
      <c r="A233" s="393"/>
      <c r="B233" s="77"/>
      <c r="C233" s="33"/>
      <c r="D233" s="33"/>
      <c r="E233" s="77"/>
      <c r="F233" s="171"/>
      <c r="G233" s="33"/>
      <c r="H233" s="364">
        <v>5.3</v>
      </c>
      <c r="I233" s="22" t="s">
        <v>58</v>
      </c>
      <c r="J233" s="22"/>
      <c r="K233" s="22"/>
      <c r="L233" s="11"/>
      <c r="M233" s="11"/>
      <c r="N233" s="11"/>
      <c r="O233" s="11"/>
      <c r="P233" s="11"/>
      <c r="Q233" s="715">
        <v>0</v>
      </c>
      <c r="R233" s="717">
        <v>1</v>
      </c>
      <c r="S233" s="185"/>
      <c r="U233" s="364">
        <v>5.3</v>
      </c>
      <c r="V233" s="743"/>
      <c r="W233" s="719"/>
    </row>
    <row r="234" spans="1:23" ht="12.75">
      <c r="A234" s="393"/>
      <c r="B234" s="77"/>
      <c r="C234" s="33"/>
      <c r="D234" s="33"/>
      <c r="E234" s="77"/>
      <c r="F234" s="171"/>
      <c r="G234" s="33"/>
      <c r="H234" s="364"/>
      <c r="I234" s="22"/>
      <c r="J234" s="22" t="s">
        <v>248</v>
      </c>
      <c r="K234" s="22" t="s">
        <v>249</v>
      </c>
      <c r="L234" s="412" t="s">
        <v>369</v>
      </c>
      <c r="M234" s="22" t="s">
        <v>370</v>
      </c>
      <c r="N234" s="11"/>
      <c r="O234" s="412" t="s">
        <v>369</v>
      </c>
      <c r="P234" s="22" t="s">
        <v>370</v>
      </c>
      <c r="Q234" s="715"/>
      <c r="R234" s="717"/>
      <c r="S234" s="185"/>
      <c r="U234" s="364"/>
      <c r="V234" s="743"/>
      <c r="W234" s="719"/>
    </row>
    <row r="235" spans="1:23" ht="12.75">
      <c r="A235" s="393"/>
      <c r="B235" s="77"/>
      <c r="C235" s="33"/>
      <c r="D235" s="33"/>
      <c r="E235" s="77"/>
      <c r="F235" s="171"/>
      <c r="G235" s="33"/>
      <c r="H235" s="364"/>
      <c r="I235" s="22"/>
      <c r="J235" s="22"/>
      <c r="K235" s="22" t="s">
        <v>250</v>
      </c>
      <c r="L235" s="412" t="s">
        <v>369</v>
      </c>
      <c r="M235" s="22" t="s">
        <v>370</v>
      </c>
      <c r="N235" s="11"/>
      <c r="O235" s="412" t="s">
        <v>369</v>
      </c>
      <c r="P235" s="22" t="s">
        <v>370</v>
      </c>
      <c r="Q235" s="715"/>
      <c r="R235" s="717"/>
      <c r="S235" s="185"/>
      <c r="U235" s="364"/>
      <c r="V235" s="743"/>
      <c r="W235" s="719"/>
    </row>
    <row r="236" spans="1:23" ht="12.75">
      <c r="A236" s="393"/>
      <c r="B236" s="77"/>
      <c r="C236" s="33"/>
      <c r="D236" s="33"/>
      <c r="E236" s="77"/>
      <c r="F236" s="171"/>
      <c r="G236" s="33"/>
      <c r="H236" s="364"/>
      <c r="I236" s="22"/>
      <c r="J236" s="22"/>
      <c r="K236" s="416"/>
      <c r="L236" s="412" t="s">
        <v>369</v>
      </c>
      <c r="M236" s="22" t="s">
        <v>370</v>
      </c>
      <c r="N236" s="11"/>
      <c r="O236" s="412" t="s">
        <v>369</v>
      </c>
      <c r="P236" s="22" t="s">
        <v>370</v>
      </c>
      <c r="Q236" s="715"/>
      <c r="R236" s="717"/>
      <c r="S236" s="185"/>
      <c r="U236" s="364"/>
      <c r="V236" s="743"/>
      <c r="W236" s="719"/>
    </row>
    <row r="237" spans="1:23" ht="12.75">
      <c r="A237" s="393"/>
      <c r="B237" s="77"/>
      <c r="C237" s="33"/>
      <c r="D237" s="33"/>
      <c r="E237" s="77"/>
      <c r="F237" s="171"/>
      <c r="G237" s="33"/>
      <c r="H237" s="364"/>
      <c r="I237" s="22"/>
      <c r="J237" s="22"/>
      <c r="K237" s="416"/>
      <c r="L237" s="412" t="s">
        <v>369</v>
      </c>
      <c r="M237" s="22" t="s">
        <v>370</v>
      </c>
      <c r="N237" s="11"/>
      <c r="O237" s="412" t="s">
        <v>369</v>
      </c>
      <c r="P237" s="22" t="s">
        <v>370</v>
      </c>
      <c r="Q237" s="715"/>
      <c r="R237" s="717"/>
      <c r="S237" s="185"/>
      <c r="U237" s="364"/>
      <c r="V237" s="743"/>
      <c r="W237" s="719"/>
    </row>
    <row r="238" spans="1:23" ht="3" customHeight="1" thickBot="1">
      <c r="A238" s="393"/>
      <c r="B238" s="77"/>
      <c r="C238" s="33"/>
      <c r="D238" s="33"/>
      <c r="E238" s="77"/>
      <c r="F238" s="171"/>
      <c r="G238" s="33"/>
      <c r="H238" s="364"/>
      <c r="I238" s="22"/>
      <c r="J238" s="22"/>
      <c r="K238" s="22"/>
      <c r="L238" s="11"/>
      <c r="M238" s="11"/>
      <c r="N238" s="11"/>
      <c r="O238" s="11"/>
      <c r="P238" s="11"/>
      <c r="Q238" s="669"/>
      <c r="R238" s="417"/>
      <c r="S238" s="185"/>
      <c r="U238" s="364"/>
      <c r="V238" s="482"/>
      <c r="W238" s="483"/>
    </row>
    <row r="239" spans="1:23" ht="12.75">
      <c r="A239" s="410"/>
      <c r="B239" s="12" t="s">
        <v>358</v>
      </c>
      <c r="C239" s="12"/>
      <c r="D239" s="12"/>
      <c r="E239" s="81"/>
      <c r="F239" s="113"/>
      <c r="G239" s="81" t="s">
        <v>11</v>
      </c>
      <c r="H239" s="361">
        <v>6.1</v>
      </c>
      <c r="I239" s="116" t="s">
        <v>466</v>
      </c>
      <c r="J239" s="116"/>
      <c r="K239" s="116"/>
      <c r="L239" s="12"/>
      <c r="M239" s="12"/>
      <c r="N239" s="12"/>
      <c r="O239" s="12"/>
      <c r="P239" s="12"/>
      <c r="Q239" s="715" t="s">
        <v>347</v>
      </c>
      <c r="R239" s="721" t="s">
        <v>173</v>
      </c>
      <c r="S239" s="189"/>
      <c r="U239" s="364">
        <v>6.1</v>
      </c>
      <c r="V239" s="746"/>
      <c r="W239" s="734"/>
    </row>
    <row r="240" spans="1:23" ht="66" customHeight="1" thickBot="1">
      <c r="A240" s="363"/>
      <c r="B240" s="372" t="s">
        <v>357</v>
      </c>
      <c r="C240" s="364"/>
      <c r="D240" s="39"/>
      <c r="E240" s="4"/>
      <c r="F240" s="126"/>
      <c r="G240" s="4"/>
      <c r="H240" s="364"/>
      <c r="I240" s="4"/>
      <c r="J240" s="4"/>
      <c r="K240" s="4"/>
      <c r="L240" s="4"/>
      <c r="M240" s="4"/>
      <c r="N240" s="4"/>
      <c r="O240" s="4"/>
      <c r="P240" s="91"/>
      <c r="Q240" s="715"/>
      <c r="R240" s="722"/>
      <c r="S240" s="366"/>
      <c r="U240" s="364"/>
      <c r="V240" s="749"/>
      <c r="W240" s="735"/>
    </row>
    <row r="241" spans="1:23" ht="12.75">
      <c r="A241" s="393"/>
      <c r="B241" s="77"/>
      <c r="C241" s="11"/>
      <c r="D241" s="11"/>
      <c r="E241" s="77"/>
      <c r="F241" s="171"/>
      <c r="G241" s="11"/>
      <c r="H241" s="364">
        <v>6.2</v>
      </c>
      <c r="I241" s="22" t="s">
        <v>57</v>
      </c>
      <c r="J241" s="22"/>
      <c r="K241" s="22"/>
      <c r="L241" s="11"/>
      <c r="M241" s="11"/>
      <c r="N241" s="11"/>
      <c r="O241" s="11"/>
      <c r="P241" s="11"/>
      <c r="Q241" s="715">
        <v>0</v>
      </c>
      <c r="R241" s="717">
        <v>2</v>
      </c>
      <c r="S241" s="185"/>
      <c r="U241" s="364">
        <v>6.2</v>
      </c>
      <c r="V241" s="743"/>
      <c r="W241" s="719"/>
    </row>
    <row r="242" spans="1:23" ht="12.75">
      <c r="A242" s="393"/>
      <c r="B242" s="77"/>
      <c r="C242" s="33"/>
      <c r="D242" s="33"/>
      <c r="E242" s="77"/>
      <c r="F242" s="171"/>
      <c r="G242" s="33"/>
      <c r="H242" s="364"/>
      <c r="I242" s="22"/>
      <c r="J242" s="22" t="s">
        <v>251</v>
      </c>
      <c r="K242" s="22"/>
      <c r="L242" s="412"/>
      <c r="M242" s="11"/>
      <c r="N242" s="11"/>
      <c r="O242" s="412"/>
      <c r="P242" s="11"/>
      <c r="Q242" s="715"/>
      <c r="R242" s="717"/>
      <c r="S242" s="185"/>
      <c r="U242" s="364"/>
      <c r="V242" s="743"/>
      <c r="W242" s="719"/>
    </row>
    <row r="243" spans="1:23" ht="12.75">
      <c r="A243" s="393"/>
      <c r="B243" s="77"/>
      <c r="C243" s="33"/>
      <c r="D243" s="33"/>
      <c r="E243" s="77"/>
      <c r="F243" s="171"/>
      <c r="G243" s="33"/>
      <c r="H243" s="364"/>
      <c r="I243" s="22"/>
      <c r="J243" s="495" t="s">
        <v>369</v>
      </c>
      <c r="K243" s="22" t="s">
        <v>368</v>
      </c>
      <c r="L243" s="412" t="s">
        <v>369</v>
      </c>
      <c r="M243" s="22" t="s">
        <v>368</v>
      </c>
      <c r="N243" s="11"/>
      <c r="O243" s="412" t="s">
        <v>369</v>
      </c>
      <c r="P243" s="22" t="s">
        <v>368</v>
      </c>
      <c r="Q243" s="715"/>
      <c r="R243" s="717"/>
      <c r="S243" s="185"/>
      <c r="U243" s="364"/>
      <c r="V243" s="743"/>
      <c r="W243" s="719"/>
    </row>
    <row r="244" spans="1:23" ht="12.75">
      <c r="A244" s="393"/>
      <c r="B244" s="77"/>
      <c r="C244" s="33"/>
      <c r="D244" s="33"/>
      <c r="E244" s="77"/>
      <c r="F244" s="171"/>
      <c r="G244" s="33"/>
      <c r="H244" s="364"/>
      <c r="I244" s="22"/>
      <c r="J244" s="495" t="s">
        <v>369</v>
      </c>
      <c r="K244" s="22" t="s">
        <v>368</v>
      </c>
      <c r="L244" s="412" t="s">
        <v>369</v>
      </c>
      <c r="M244" s="22" t="s">
        <v>368</v>
      </c>
      <c r="N244" s="11"/>
      <c r="O244" s="412" t="s">
        <v>369</v>
      </c>
      <c r="P244" s="22" t="s">
        <v>368</v>
      </c>
      <c r="Q244" s="715"/>
      <c r="R244" s="717"/>
      <c r="S244" s="185"/>
      <c r="U244" s="364"/>
      <c r="V244" s="743"/>
      <c r="W244" s="719"/>
    </row>
    <row r="245" spans="1:23" ht="12.75">
      <c r="A245" s="393"/>
      <c r="B245" s="77"/>
      <c r="C245" s="33"/>
      <c r="D245" s="33"/>
      <c r="E245" s="77"/>
      <c r="F245" s="171"/>
      <c r="G245" s="33"/>
      <c r="H245" s="364"/>
      <c r="I245" s="22"/>
      <c r="J245" s="495" t="s">
        <v>369</v>
      </c>
      <c r="K245" s="22" t="s">
        <v>368</v>
      </c>
      <c r="L245" s="412" t="s">
        <v>369</v>
      </c>
      <c r="M245" s="22" t="s">
        <v>368</v>
      </c>
      <c r="N245" s="11"/>
      <c r="O245" s="412" t="s">
        <v>369</v>
      </c>
      <c r="P245" s="22" t="s">
        <v>368</v>
      </c>
      <c r="Q245" s="715"/>
      <c r="R245" s="717"/>
      <c r="S245" s="185"/>
      <c r="U245" s="364"/>
      <c r="V245" s="743"/>
      <c r="W245" s="719"/>
    </row>
    <row r="246" spans="1:23" ht="15.75" customHeight="1">
      <c r="A246" s="393"/>
      <c r="B246" s="77"/>
      <c r="C246" s="33"/>
      <c r="D246" s="33"/>
      <c r="E246" s="77"/>
      <c r="F246" s="171"/>
      <c r="G246" s="33"/>
      <c r="H246" s="364"/>
      <c r="I246" s="22"/>
      <c r="J246" s="22"/>
      <c r="K246" s="416"/>
      <c r="L246" s="412"/>
      <c r="M246" s="11"/>
      <c r="N246" s="11"/>
      <c r="O246" s="412"/>
      <c r="P246" s="11"/>
      <c r="Q246" s="715"/>
      <c r="R246" s="717"/>
      <c r="S246" s="185"/>
      <c r="U246" s="364"/>
      <c r="V246" s="743"/>
      <c r="W246" s="719"/>
    </row>
    <row r="247" spans="1:23" ht="3" customHeight="1" thickBot="1">
      <c r="A247" s="374"/>
      <c r="B247" s="74"/>
      <c r="C247" s="284"/>
      <c r="D247" s="284"/>
      <c r="E247" s="74"/>
      <c r="F247" s="172"/>
      <c r="G247" s="284"/>
      <c r="H247" s="369"/>
      <c r="I247" s="44"/>
      <c r="J247" s="44"/>
      <c r="K247" s="44"/>
      <c r="L247" s="21"/>
      <c r="M247" s="21"/>
      <c r="N247" s="21"/>
      <c r="O247" s="21"/>
      <c r="P247" s="21"/>
      <c r="Q247" s="370"/>
      <c r="R247" s="371"/>
      <c r="S247" s="191"/>
      <c r="V247" s="464"/>
      <c r="W247" s="465"/>
    </row>
    <row r="248" spans="1:19" ht="12.75">
      <c r="A248" s="77"/>
      <c r="B248" s="77"/>
      <c r="C248" s="51"/>
      <c r="D248" s="77"/>
      <c r="E248" s="77"/>
      <c r="F248" s="171"/>
      <c r="G248" s="51"/>
      <c r="H248" s="364"/>
      <c r="I248" s="11"/>
      <c r="J248" s="22"/>
      <c r="K248" s="402"/>
      <c r="L248" s="11"/>
      <c r="M248" s="11"/>
      <c r="N248" s="11"/>
      <c r="O248" s="11"/>
      <c r="P248" s="11"/>
      <c r="Q248" s="431"/>
      <c r="R248" s="432"/>
      <c r="S248" s="102"/>
    </row>
    <row r="249" spans="1:19" ht="12.75">
      <c r="A249" s="77"/>
      <c r="B249" s="77"/>
      <c r="C249" s="51"/>
      <c r="D249" s="77"/>
      <c r="E249" s="77"/>
      <c r="F249" s="171"/>
      <c r="G249" s="51"/>
      <c r="H249" s="364"/>
      <c r="I249" s="11"/>
      <c r="J249" s="22"/>
      <c r="K249" s="402"/>
      <c r="L249" s="11"/>
      <c r="M249" s="11"/>
      <c r="N249" s="11"/>
      <c r="O249" s="11"/>
      <c r="P249" s="11"/>
      <c r="Q249" s="431"/>
      <c r="R249" s="432"/>
      <c r="S249" s="102"/>
    </row>
    <row r="250" spans="1:19" ht="12.75">
      <c r="A250" s="77"/>
      <c r="B250" s="77"/>
      <c r="C250" s="51"/>
      <c r="D250" s="77"/>
      <c r="E250" s="77"/>
      <c r="F250" s="171"/>
      <c r="G250" s="51"/>
      <c r="H250" s="364"/>
      <c r="I250" s="11"/>
      <c r="J250" s="22"/>
      <c r="K250" s="402"/>
      <c r="L250" s="11"/>
      <c r="M250" s="11"/>
      <c r="N250" s="11"/>
      <c r="O250" s="11"/>
      <c r="P250" s="11"/>
      <c r="Q250" s="431"/>
      <c r="R250" s="432"/>
      <c r="S250" s="102"/>
    </row>
    <row r="251" spans="1:19" ht="12.75">
      <c r="A251" s="77"/>
      <c r="B251" s="77"/>
      <c r="C251" s="51"/>
      <c r="D251" s="77"/>
      <c r="E251" s="77"/>
      <c r="F251" s="171"/>
      <c r="G251" s="51"/>
      <c r="H251" s="364"/>
      <c r="I251" s="11"/>
      <c r="J251" s="22"/>
      <c r="K251" s="402"/>
      <c r="L251" s="11"/>
      <c r="M251" s="11"/>
      <c r="N251" s="11"/>
      <c r="O251" s="11"/>
      <c r="P251" s="11"/>
      <c r="Q251" s="431"/>
      <c r="R251" s="432"/>
      <c r="S251" s="102"/>
    </row>
    <row r="252" ht="21" customHeight="1"/>
    <row r="253" ht="12.75"/>
    <row r="254" spans="2:19" s="390" customFormat="1" ht="27" customHeight="1">
      <c r="B254" s="320"/>
      <c r="C254" s="320"/>
      <c r="D254" s="320"/>
      <c r="E254" s="320"/>
      <c r="F254" s="223" t="s">
        <v>113</v>
      </c>
      <c r="G254" s="321"/>
      <c r="H254" s="321"/>
      <c r="I254" s="676" t="s">
        <v>228</v>
      </c>
      <c r="J254" s="676"/>
      <c r="K254" s="676"/>
      <c r="L254" s="676"/>
      <c r="M254" s="676"/>
      <c r="N254" s="676"/>
      <c r="O254" s="676"/>
      <c r="P254" s="676"/>
      <c r="Q254" s="676"/>
      <c r="R254" s="676"/>
      <c r="S254" s="676"/>
    </row>
    <row r="255" spans="1:19" s="390" customFormat="1" ht="12.75" customHeight="1">
      <c r="A255" s="318"/>
      <c r="B255" s="318"/>
      <c r="C255" s="318"/>
      <c r="D255" s="318"/>
      <c r="E255" s="318"/>
      <c r="F255" s="318"/>
      <c r="G255" s="318"/>
      <c r="H255" s="318"/>
      <c r="I255" s="318"/>
      <c r="J255" s="318"/>
      <c r="K255" s="318"/>
      <c r="L255" s="318"/>
      <c r="M255" s="318"/>
      <c r="N255" s="318"/>
      <c r="O255" s="318"/>
      <c r="P255" s="318"/>
      <c r="Q255" s="318"/>
      <c r="R255" s="318"/>
      <c r="S255" s="318"/>
    </row>
    <row r="256" spans="1:19" s="390" customFormat="1" ht="12.75" customHeight="1" thickBot="1">
      <c r="A256" s="318"/>
      <c r="B256" s="318"/>
      <c r="C256" s="318"/>
      <c r="D256" s="318"/>
      <c r="E256" s="318"/>
      <c r="F256" s="318"/>
      <c r="G256" s="318"/>
      <c r="H256" s="318"/>
      <c r="I256" s="318"/>
      <c r="J256" s="318"/>
      <c r="K256" s="318"/>
      <c r="L256" s="318"/>
      <c r="M256" s="318"/>
      <c r="N256" s="318"/>
      <c r="O256" s="318"/>
      <c r="P256" s="318"/>
      <c r="Q256" s="318"/>
      <c r="R256" s="318"/>
      <c r="S256" s="318"/>
    </row>
    <row r="257" spans="1:22" ht="12.75" customHeight="1">
      <c r="A257" s="287"/>
      <c r="B257" s="206"/>
      <c r="C257" s="93"/>
      <c r="D257" s="207"/>
      <c r="E257" s="207"/>
      <c r="F257" s="93"/>
      <c r="G257" s="243"/>
      <c r="H257" s="243"/>
      <c r="I257" s="244"/>
      <c r="J257" s="244"/>
      <c r="K257" s="244"/>
      <c r="L257" s="241"/>
      <c r="M257" s="244"/>
      <c r="N257" s="241"/>
      <c r="O257" s="244"/>
      <c r="P257" s="241"/>
      <c r="Q257" s="244"/>
      <c r="R257" s="241"/>
      <c r="S257" s="285"/>
      <c r="V257" s="204"/>
    </row>
    <row r="258" spans="1:23" ht="12.75" customHeight="1">
      <c r="A258" s="288" t="s">
        <v>112</v>
      </c>
      <c r="B258" s="181"/>
      <c r="C258" s="91"/>
      <c r="D258" s="182"/>
      <c r="E258" s="182"/>
      <c r="F258" s="91"/>
      <c r="G258" s="197"/>
      <c r="H258" s="197"/>
      <c r="I258" s="198"/>
      <c r="J258" s="198"/>
      <c r="K258" s="198"/>
      <c r="L258" s="169"/>
      <c r="M258" s="198"/>
      <c r="N258" s="169"/>
      <c r="O258" s="198"/>
      <c r="P258" s="169"/>
      <c r="Q258" s="169" t="s">
        <v>213</v>
      </c>
      <c r="R258" s="169" t="s">
        <v>214</v>
      </c>
      <c r="S258" s="351"/>
      <c r="V258" s="463" t="s">
        <v>361</v>
      </c>
      <c r="W258" s="456" t="s">
        <v>363</v>
      </c>
    </row>
    <row r="259" spans="1:23" ht="12.75" customHeight="1" thickBot="1">
      <c r="A259" s="213"/>
      <c r="B259" s="214"/>
      <c r="C259" s="92"/>
      <c r="D259" s="215"/>
      <c r="E259" s="215"/>
      <c r="F259" s="92"/>
      <c r="G259" s="216"/>
      <c r="H259" s="216"/>
      <c r="I259" s="201"/>
      <c r="J259" s="201"/>
      <c r="K259" s="201"/>
      <c r="L259" s="92"/>
      <c r="M259" s="201"/>
      <c r="N259" s="92"/>
      <c r="O259" s="201"/>
      <c r="P259" s="286"/>
      <c r="Q259" s="286" t="s">
        <v>215</v>
      </c>
      <c r="R259" s="286" t="s">
        <v>142</v>
      </c>
      <c r="S259" s="245"/>
      <c r="V259" s="463" t="s">
        <v>362</v>
      </c>
      <c r="W259" s="463" t="s">
        <v>362</v>
      </c>
    </row>
    <row r="260" spans="1:19" ht="16.5" thickBot="1">
      <c r="A260" s="638"/>
      <c r="B260" s="519"/>
      <c r="C260" s="512" t="s">
        <v>473</v>
      </c>
      <c r="D260" s="519"/>
      <c r="E260" s="519"/>
      <c r="F260" s="512"/>
      <c r="G260" s="513"/>
      <c r="H260" s="513"/>
      <c r="I260" s="514"/>
      <c r="J260" s="515"/>
      <c r="K260" s="515"/>
      <c r="L260" s="515" t="s">
        <v>152</v>
      </c>
      <c r="M260" s="515"/>
      <c r="N260" s="515"/>
      <c r="O260" s="515"/>
      <c r="P260" s="515"/>
      <c r="Q260" s="552">
        <f>Q209</f>
        <v>0</v>
      </c>
      <c r="R260" s="552">
        <v>20</v>
      </c>
      <c r="S260" s="524"/>
    </row>
    <row r="261" spans="1:23" ht="12.75">
      <c r="A261" s="410"/>
      <c r="B261" s="12" t="s">
        <v>24</v>
      </c>
      <c r="C261" s="12"/>
      <c r="D261" s="12"/>
      <c r="E261" s="81"/>
      <c r="F261" s="113"/>
      <c r="G261" s="12"/>
      <c r="H261" s="361">
        <v>7.1</v>
      </c>
      <c r="I261" s="116" t="s">
        <v>252</v>
      </c>
      <c r="J261" s="116"/>
      <c r="K261" s="116"/>
      <c r="L261" s="12"/>
      <c r="M261" s="12"/>
      <c r="N261" s="12"/>
      <c r="O261" s="12"/>
      <c r="P261" s="12"/>
      <c r="Q261" s="707" t="s">
        <v>347</v>
      </c>
      <c r="R261" s="721" t="s">
        <v>173</v>
      </c>
      <c r="S261" s="189"/>
      <c r="U261" s="364">
        <v>7.1</v>
      </c>
      <c r="V261" s="746"/>
      <c r="W261" s="734"/>
    </row>
    <row r="262" spans="1:23" ht="12.75">
      <c r="A262" s="393"/>
      <c r="B262" s="77"/>
      <c r="C262" s="11"/>
      <c r="D262" s="11"/>
      <c r="E262" s="77"/>
      <c r="F262" s="171"/>
      <c r="G262" s="11"/>
      <c r="H262" s="364"/>
      <c r="I262" s="22"/>
      <c r="J262" s="22" t="s">
        <v>253</v>
      </c>
      <c r="K262" s="402" t="s">
        <v>366</v>
      </c>
      <c r="L262" s="11"/>
      <c r="M262" s="11"/>
      <c r="N262" s="11"/>
      <c r="O262" s="11"/>
      <c r="P262" s="11"/>
      <c r="Q262" s="715"/>
      <c r="R262" s="722"/>
      <c r="S262" s="185"/>
      <c r="U262" s="364"/>
      <c r="V262" s="747"/>
      <c r="W262" s="748"/>
    </row>
    <row r="263" spans="1:23" ht="30" customHeight="1" thickBot="1">
      <c r="A263" s="393"/>
      <c r="B263" s="77"/>
      <c r="C263" s="33"/>
      <c r="D263" s="33"/>
      <c r="E263" s="77"/>
      <c r="F263" s="171"/>
      <c r="G263" s="33"/>
      <c r="H263" s="364"/>
      <c r="I263" s="22"/>
      <c r="J263" s="22"/>
      <c r="K263" s="416"/>
      <c r="L263" s="412"/>
      <c r="M263" s="11"/>
      <c r="N263" s="11"/>
      <c r="O263" s="412"/>
      <c r="P263" s="11"/>
      <c r="Q263" s="715"/>
      <c r="R263" s="722"/>
      <c r="S263" s="185"/>
      <c r="U263" s="364"/>
      <c r="V263" s="749"/>
      <c r="W263" s="735"/>
    </row>
    <row r="264" spans="1:23" ht="13.5" thickBot="1">
      <c r="A264" s="393"/>
      <c r="B264" s="77"/>
      <c r="C264" s="11"/>
      <c r="D264" s="11"/>
      <c r="E264" s="77"/>
      <c r="F264" s="171"/>
      <c r="G264" s="11"/>
      <c r="H264" s="364">
        <v>7.2</v>
      </c>
      <c r="I264" s="22" t="s">
        <v>254</v>
      </c>
      <c r="J264" s="22"/>
      <c r="K264" s="22"/>
      <c r="L264" s="11"/>
      <c r="M264" s="11"/>
      <c r="N264" s="11"/>
      <c r="O264" s="11"/>
      <c r="P264" s="11"/>
      <c r="Q264" s="658">
        <v>0</v>
      </c>
      <c r="R264" s="375">
        <v>1</v>
      </c>
      <c r="S264" s="185"/>
      <c r="U264" s="364">
        <v>7.2</v>
      </c>
      <c r="V264" s="478"/>
      <c r="W264" s="479"/>
    </row>
    <row r="265" spans="1:23" ht="12.75">
      <c r="A265" s="393"/>
      <c r="B265" s="77"/>
      <c r="C265" s="11"/>
      <c r="D265" s="11"/>
      <c r="E265" s="77"/>
      <c r="F265" s="171"/>
      <c r="G265" s="11"/>
      <c r="H265" s="364">
        <v>7.3</v>
      </c>
      <c r="I265" s="22" t="s">
        <v>255</v>
      </c>
      <c r="J265" s="22"/>
      <c r="K265" s="22"/>
      <c r="L265" s="11"/>
      <c r="M265" s="11"/>
      <c r="N265" s="11"/>
      <c r="O265" s="11"/>
      <c r="P265" s="11"/>
      <c r="Q265" s="658">
        <v>0</v>
      </c>
      <c r="R265" s="375">
        <v>2</v>
      </c>
      <c r="S265" s="185"/>
      <c r="U265" s="364">
        <v>7.3</v>
      </c>
      <c r="V265" s="480"/>
      <c r="W265" s="481"/>
    </row>
    <row r="266" spans="1:23" ht="3" customHeight="1" thickBot="1">
      <c r="A266" s="368"/>
      <c r="B266" s="72"/>
      <c r="C266" s="20"/>
      <c r="D266" s="20"/>
      <c r="E266" s="72"/>
      <c r="F266" s="172"/>
      <c r="G266" s="20"/>
      <c r="H266" s="369"/>
      <c r="I266" s="44"/>
      <c r="J266" s="44"/>
      <c r="K266" s="44"/>
      <c r="L266" s="21"/>
      <c r="M266" s="21"/>
      <c r="N266" s="21"/>
      <c r="O266" s="21"/>
      <c r="P266" s="21"/>
      <c r="Q266" s="657"/>
      <c r="R266" s="371"/>
      <c r="S266" s="191"/>
      <c r="U266" s="364"/>
      <c r="V266" s="464"/>
      <c r="W266" s="465"/>
    </row>
    <row r="267" spans="1:23" ht="13.5" thickBot="1">
      <c r="A267" s="359"/>
      <c r="B267" s="8" t="s">
        <v>17</v>
      </c>
      <c r="C267" s="8"/>
      <c r="D267" s="8"/>
      <c r="E267" s="73"/>
      <c r="F267" s="113"/>
      <c r="G267" s="8"/>
      <c r="H267" s="361">
        <v>8.1</v>
      </c>
      <c r="I267" s="116" t="s">
        <v>25</v>
      </c>
      <c r="J267" s="116"/>
      <c r="K267" s="116"/>
      <c r="L267" s="12"/>
      <c r="M267" s="12"/>
      <c r="N267" s="12"/>
      <c r="O267" s="12"/>
      <c r="P267" s="12"/>
      <c r="Q267" s="659">
        <v>0</v>
      </c>
      <c r="R267" s="377">
        <v>1</v>
      </c>
      <c r="S267" s="189"/>
      <c r="U267" s="364">
        <v>8.1</v>
      </c>
      <c r="V267" s="478"/>
      <c r="W267" s="479"/>
    </row>
    <row r="268" spans="1:23" ht="12.75">
      <c r="A268" s="363"/>
      <c r="B268" s="71"/>
      <c r="C268" s="9"/>
      <c r="D268" s="9"/>
      <c r="E268" s="71"/>
      <c r="F268" s="171"/>
      <c r="G268" s="9"/>
      <c r="H268" s="364">
        <v>8.2</v>
      </c>
      <c r="I268" s="22" t="s">
        <v>409</v>
      </c>
      <c r="J268" s="22"/>
      <c r="K268" s="22"/>
      <c r="L268" s="11"/>
      <c r="M268" s="11"/>
      <c r="N268" s="11"/>
      <c r="O268" s="11"/>
      <c r="P268" s="11"/>
      <c r="Q268" s="715">
        <v>0</v>
      </c>
      <c r="R268" s="717">
        <v>2</v>
      </c>
      <c r="S268" s="185"/>
      <c r="U268" s="364">
        <v>8.2</v>
      </c>
      <c r="V268" s="742"/>
      <c r="W268" s="718"/>
    </row>
    <row r="269" spans="1:23" ht="49.5" customHeight="1" thickBot="1">
      <c r="A269" s="363"/>
      <c r="B269" s="71"/>
      <c r="C269" s="364"/>
      <c r="D269" s="39"/>
      <c r="E269" s="4"/>
      <c r="F269" s="126"/>
      <c r="G269" s="4"/>
      <c r="H269" s="364"/>
      <c r="I269" s="4"/>
      <c r="J269" s="4"/>
      <c r="K269" s="4"/>
      <c r="L269" s="4"/>
      <c r="M269" s="4"/>
      <c r="N269" s="4"/>
      <c r="O269" s="4"/>
      <c r="P269" s="91"/>
      <c r="Q269" s="715"/>
      <c r="R269" s="717"/>
      <c r="S269" s="366"/>
      <c r="U269" s="364"/>
      <c r="V269" s="744"/>
      <c r="W269" s="736"/>
    </row>
    <row r="270" spans="1:23" ht="12.75">
      <c r="A270" s="363"/>
      <c r="B270" s="71"/>
      <c r="C270" s="9"/>
      <c r="D270" s="9"/>
      <c r="E270" s="71"/>
      <c r="F270" s="171"/>
      <c r="G270" s="71" t="s">
        <v>11</v>
      </c>
      <c r="H270" s="364">
        <v>8.3</v>
      </c>
      <c r="I270" s="22" t="s">
        <v>154</v>
      </c>
      <c r="J270" s="22"/>
      <c r="K270" s="22"/>
      <c r="L270" s="11"/>
      <c r="M270" s="11"/>
      <c r="N270" s="11"/>
      <c r="O270" s="11"/>
      <c r="P270" s="11"/>
      <c r="Q270" s="658">
        <v>0</v>
      </c>
      <c r="R270" s="375">
        <v>1</v>
      </c>
      <c r="S270" s="185"/>
      <c r="U270" s="364">
        <v>8.3</v>
      </c>
      <c r="V270" s="480"/>
      <c r="W270" s="481"/>
    </row>
    <row r="271" spans="1:23" ht="3" customHeight="1" thickBot="1">
      <c r="A271" s="393"/>
      <c r="B271" s="77"/>
      <c r="C271" s="33"/>
      <c r="D271" s="33"/>
      <c r="E271" s="77"/>
      <c r="F271" s="171"/>
      <c r="G271" s="33"/>
      <c r="H271" s="364"/>
      <c r="I271" s="22"/>
      <c r="J271" s="22"/>
      <c r="K271" s="22"/>
      <c r="L271" s="11"/>
      <c r="M271" s="11"/>
      <c r="N271" s="11"/>
      <c r="O271" s="11"/>
      <c r="P271" s="11"/>
      <c r="Q271" s="658"/>
      <c r="R271" s="375"/>
      <c r="S271" s="185"/>
      <c r="U271" s="364"/>
      <c r="V271" s="464"/>
      <c r="W271" s="465"/>
    </row>
    <row r="272" spans="1:23" ht="12.75">
      <c r="A272" s="359"/>
      <c r="B272" s="8" t="s">
        <v>69</v>
      </c>
      <c r="C272" s="8"/>
      <c r="D272" s="8"/>
      <c r="E272" s="73"/>
      <c r="F272" s="113"/>
      <c r="G272" s="73" t="s">
        <v>11</v>
      </c>
      <c r="H272" s="361">
        <v>9.1</v>
      </c>
      <c r="I272" s="116" t="s">
        <v>256</v>
      </c>
      <c r="J272" s="116"/>
      <c r="K272" s="116"/>
      <c r="L272" s="12"/>
      <c r="M272" s="12"/>
      <c r="N272" s="12"/>
      <c r="O272" s="12"/>
      <c r="P272" s="12"/>
      <c r="Q272" s="707" t="s">
        <v>347</v>
      </c>
      <c r="R272" s="721" t="s">
        <v>173</v>
      </c>
      <c r="S272" s="189"/>
      <c r="U272" s="364">
        <v>9.1</v>
      </c>
      <c r="V272" s="746"/>
      <c r="W272" s="734"/>
    </row>
    <row r="273" spans="1:23" ht="12.75">
      <c r="A273" s="393"/>
      <c r="B273" s="11"/>
      <c r="C273" s="11"/>
      <c r="D273" s="11"/>
      <c r="E273" s="77"/>
      <c r="F273" s="171"/>
      <c r="G273" s="77"/>
      <c r="H273" s="364"/>
      <c r="I273" s="22"/>
      <c r="J273" s="22" t="s">
        <v>257</v>
      </c>
      <c r="K273" s="402" t="s">
        <v>366</v>
      </c>
      <c r="L273" s="11"/>
      <c r="M273" s="11"/>
      <c r="N273" s="11"/>
      <c r="O273" s="11"/>
      <c r="P273" s="11"/>
      <c r="Q273" s="715"/>
      <c r="R273" s="722"/>
      <c r="S273" s="185"/>
      <c r="U273" s="364"/>
      <c r="V273" s="747"/>
      <c r="W273" s="748"/>
    </row>
    <row r="274" spans="1:23" ht="12.75">
      <c r="A274" s="363"/>
      <c r="B274" s="192"/>
      <c r="C274" s="192"/>
      <c r="D274" s="192"/>
      <c r="E274" s="71"/>
      <c r="F274" s="171"/>
      <c r="G274" s="71" t="s">
        <v>11</v>
      </c>
      <c r="H274" s="364">
        <v>9.2</v>
      </c>
      <c r="I274" s="22" t="s">
        <v>94</v>
      </c>
      <c r="J274" s="22"/>
      <c r="K274" s="22"/>
      <c r="L274" s="11"/>
      <c r="M274" s="11"/>
      <c r="N274" s="11"/>
      <c r="O274" s="11"/>
      <c r="P274" s="11"/>
      <c r="Q274" s="658">
        <v>0</v>
      </c>
      <c r="R274" s="375">
        <v>1</v>
      </c>
      <c r="S274" s="185"/>
      <c r="U274" s="364">
        <v>9.2</v>
      </c>
      <c r="V274" s="476"/>
      <c r="W274" s="477"/>
    </row>
    <row r="275" spans="1:23" ht="3" customHeight="1" thickBot="1">
      <c r="A275" s="363"/>
      <c r="B275" s="192"/>
      <c r="C275" s="192"/>
      <c r="D275" s="192"/>
      <c r="E275" s="71"/>
      <c r="F275" s="171"/>
      <c r="G275" s="192"/>
      <c r="H275" s="364"/>
      <c r="I275" s="22"/>
      <c r="J275" s="22"/>
      <c r="K275" s="22"/>
      <c r="L275" s="11"/>
      <c r="M275" s="11"/>
      <c r="N275" s="11"/>
      <c r="O275" s="11"/>
      <c r="P275" s="11"/>
      <c r="Q275" s="658"/>
      <c r="R275" s="375"/>
      <c r="S275" s="185"/>
      <c r="U275" s="364"/>
      <c r="V275" s="464"/>
      <c r="W275" s="465"/>
    </row>
    <row r="276" spans="1:23" ht="12.75">
      <c r="A276" s="359"/>
      <c r="B276" s="12" t="s">
        <v>258</v>
      </c>
      <c r="C276" s="12"/>
      <c r="D276" s="12"/>
      <c r="E276" s="73"/>
      <c r="F276" s="281"/>
      <c r="G276" s="12"/>
      <c r="H276" s="418">
        <v>10.1</v>
      </c>
      <c r="I276" s="116" t="s">
        <v>410</v>
      </c>
      <c r="J276" s="116"/>
      <c r="K276" s="116"/>
      <c r="L276" s="12"/>
      <c r="M276" s="12"/>
      <c r="N276" s="12"/>
      <c r="O276" s="12"/>
      <c r="P276" s="12"/>
      <c r="Q276" s="707" t="s">
        <v>347</v>
      </c>
      <c r="R276" s="721" t="s">
        <v>173</v>
      </c>
      <c r="S276" s="189"/>
      <c r="U276" s="419">
        <v>10.1</v>
      </c>
      <c r="V276" s="746"/>
      <c r="W276" s="734"/>
    </row>
    <row r="277" spans="1:23" ht="34.5" customHeight="1" thickBot="1">
      <c r="A277" s="363"/>
      <c r="B277" s="372" t="s">
        <v>259</v>
      </c>
      <c r="C277" s="372"/>
      <c r="D277" s="39"/>
      <c r="E277" s="4"/>
      <c r="F277" s="126"/>
      <c r="G277" s="4"/>
      <c r="H277" s="364"/>
      <c r="I277" s="4"/>
      <c r="J277" s="4"/>
      <c r="K277" s="4"/>
      <c r="L277" s="4"/>
      <c r="M277" s="4"/>
      <c r="N277" s="4"/>
      <c r="O277" s="4"/>
      <c r="P277" s="91"/>
      <c r="Q277" s="715"/>
      <c r="R277" s="722"/>
      <c r="S277" s="366"/>
      <c r="U277" s="364"/>
      <c r="V277" s="749"/>
      <c r="W277" s="735"/>
    </row>
    <row r="278" spans="1:23" ht="12.75">
      <c r="A278" s="363"/>
      <c r="B278" s="71"/>
      <c r="C278" s="13"/>
      <c r="D278" s="13"/>
      <c r="E278" s="71"/>
      <c r="F278" s="282"/>
      <c r="G278" s="13"/>
      <c r="H278" s="419">
        <v>10.2</v>
      </c>
      <c r="I278" s="22" t="s">
        <v>411</v>
      </c>
      <c r="J278" s="22"/>
      <c r="K278" s="22"/>
      <c r="L278" s="11"/>
      <c r="M278" s="11"/>
      <c r="N278" s="11"/>
      <c r="O278" s="11"/>
      <c r="P278" s="11"/>
      <c r="Q278" s="715">
        <v>0</v>
      </c>
      <c r="R278" s="717">
        <v>2</v>
      </c>
      <c r="S278" s="185"/>
      <c r="U278" s="419">
        <v>10.2</v>
      </c>
      <c r="V278" s="742"/>
      <c r="W278" s="718"/>
    </row>
    <row r="279" spans="1:23" ht="106.5" customHeight="1" thickBot="1">
      <c r="A279" s="363"/>
      <c r="B279" s="71"/>
      <c r="C279" s="364"/>
      <c r="D279" s="39"/>
      <c r="E279" s="4"/>
      <c r="F279" s="126"/>
      <c r="G279" s="4"/>
      <c r="H279" s="364"/>
      <c r="I279" s="4"/>
      <c r="J279" s="4"/>
      <c r="K279" s="4"/>
      <c r="L279" s="4"/>
      <c r="M279" s="4"/>
      <c r="N279" s="4"/>
      <c r="O279" s="4"/>
      <c r="P279" s="91"/>
      <c r="Q279" s="715"/>
      <c r="R279" s="717"/>
      <c r="S279" s="366"/>
      <c r="U279" s="364"/>
      <c r="V279" s="744"/>
      <c r="W279" s="736"/>
    </row>
    <row r="280" spans="1:23" ht="12.75">
      <c r="A280" s="363"/>
      <c r="B280" s="71"/>
      <c r="C280" s="13"/>
      <c r="D280" s="13"/>
      <c r="E280" s="71"/>
      <c r="F280" s="282"/>
      <c r="G280" s="13"/>
      <c r="H280" s="419">
        <v>10.3</v>
      </c>
      <c r="I280" s="13" t="s">
        <v>412</v>
      </c>
      <c r="J280" s="13"/>
      <c r="K280" s="22"/>
      <c r="L280" s="11"/>
      <c r="M280" s="11"/>
      <c r="N280" s="11"/>
      <c r="O280" s="11"/>
      <c r="P280" s="11"/>
      <c r="Q280" s="715">
        <v>0</v>
      </c>
      <c r="R280" s="717">
        <v>1</v>
      </c>
      <c r="S280" s="185"/>
      <c r="U280" s="419">
        <v>10.3</v>
      </c>
      <c r="V280" s="742"/>
      <c r="W280" s="718"/>
    </row>
    <row r="281" spans="1:23" ht="34.5" customHeight="1" thickBot="1">
      <c r="A281" s="363"/>
      <c r="B281" s="71"/>
      <c r="C281" s="364"/>
      <c r="D281" s="39"/>
      <c r="E281" s="4"/>
      <c r="F281" s="126"/>
      <c r="G281" s="4"/>
      <c r="H281" s="364"/>
      <c r="I281" s="4"/>
      <c r="J281" s="4"/>
      <c r="K281" s="4"/>
      <c r="L281" s="4"/>
      <c r="M281" s="4"/>
      <c r="N281" s="4"/>
      <c r="O281" s="4"/>
      <c r="P281" s="91"/>
      <c r="Q281" s="715"/>
      <c r="R281" s="717"/>
      <c r="S281" s="366"/>
      <c r="U281" s="364"/>
      <c r="V281" s="744"/>
      <c r="W281" s="736"/>
    </row>
    <row r="282" spans="1:23" ht="12.75">
      <c r="A282" s="363"/>
      <c r="B282" s="71"/>
      <c r="C282" s="13"/>
      <c r="D282" s="13"/>
      <c r="E282" s="71"/>
      <c r="F282" s="282"/>
      <c r="G282" s="13"/>
      <c r="H282" s="419">
        <v>10.4</v>
      </c>
      <c r="I282" s="13" t="s">
        <v>413</v>
      </c>
      <c r="J282" s="13"/>
      <c r="K282" s="22"/>
      <c r="L282" s="11"/>
      <c r="M282" s="11"/>
      <c r="N282" s="11"/>
      <c r="O282" s="11"/>
      <c r="P282" s="11"/>
      <c r="Q282" s="715">
        <v>0</v>
      </c>
      <c r="R282" s="717">
        <v>3</v>
      </c>
      <c r="S282" s="185"/>
      <c r="U282" s="419">
        <v>10.4</v>
      </c>
      <c r="V282" s="742"/>
      <c r="W282" s="718"/>
    </row>
    <row r="283" spans="1:23" ht="34.5" customHeight="1" thickBot="1">
      <c r="A283" s="368"/>
      <c r="B283" s="72"/>
      <c r="C283" s="369"/>
      <c r="D283" s="50"/>
      <c r="E283" s="19"/>
      <c r="F283" s="150"/>
      <c r="G283" s="19"/>
      <c r="H283" s="369"/>
      <c r="I283" s="19"/>
      <c r="J283" s="19"/>
      <c r="K283" s="19"/>
      <c r="L283" s="19"/>
      <c r="M283" s="19"/>
      <c r="N283" s="19"/>
      <c r="O283" s="19"/>
      <c r="P283" s="92"/>
      <c r="Q283" s="708"/>
      <c r="R283" s="723"/>
      <c r="S283" s="151"/>
      <c r="U283" s="364"/>
      <c r="V283" s="744"/>
      <c r="W283" s="736"/>
    </row>
    <row r="284" spans="1:23" ht="16.5" thickBot="1">
      <c r="A284" s="555"/>
      <c r="B284" s="521"/>
      <c r="C284" s="512" t="s">
        <v>301</v>
      </c>
      <c r="D284" s="521"/>
      <c r="E284" s="521"/>
      <c r="F284" s="512"/>
      <c r="G284" s="522"/>
      <c r="H284" s="522"/>
      <c r="I284" s="514"/>
      <c r="J284" s="515"/>
      <c r="K284" s="515"/>
      <c r="L284" s="515" t="s">
        <v>120</v>
      </c>
      <c r="M284" s="515"/>
      <c r="N284" s="515"/>
      <c r="O284" s="515"/>
      <c r="P284" s="515"/>
      <c r="Q284" s="552">
        <f>SUM(Q287,Q289,Q292)</f>
        <v>0</v>
      </c>
      <c r="R284" s="552">
        <v>3</v>
      </c>
      <c r="S284" s="520"/>
      <c r="U284" s="461"/>
      <c r="V284" s="459"/>
      <c r="W284" s="459"/>
    </row>
    <row r="285" spans="1:23" ht="12.75">
      <c r="A285" s="363"/>
      <c r="B285" s="120" t="s">
        <v>302</v>
      </c>
      <c r="C285" s="120"/>
      <c r="D285" s="120"/>
      <c r="E285" s="29"/>
      <c r="F285" s="171"/>
      <c r="G285" s="71" t="s">
        <v>11</v>
      </c>
      <c r="H285" s="364">
        <v>1.1</v>
      </c>
      <c r="I285" s="29" t="s">
        <v>414</v>
      </c>
      <c r="J285" s="29"/>
      <c r="K285" s="29"/>
      <c r="L285" s="29"/>
      <c r="M285" s="29"/>
      <c r="N285" s="29"/>
      <c r="O285" s="29"/>
      <c r="P285" s="29"/>
      <c r="Q285" s="707" t="s">
        <v>347</v>
      </c>
      <c r="R285" s="721" t="s">
        <v>173</v>
      </c>
      <c r="S285" s="185"/>
      <c r="U285" s="364">
        <v>1.1</v>
      </c>
      <c r="V285" s="734"/>
      <c r="W285" s="734"/>
    </row>
    <row r="286" spans="1:23" ht="33.75" customHeight="1" thickBot="1">
      <c r="A286" s="393"/>
      <c r="B286" s="649" t="s">
        <v>359</v>
      </c>
      <c r="C286" s="649"/>
      <c r="D286" s="649"/>
      <c r="E286" s="649"/>
      <c r="F286" s="649"/>
      <c r="G286" s="77"/>
      <c r="H286" s="364"/>
      <c r="I286" s="11"/>
      <c r="J286" s="22"/>
      <c r="K286" s="402"/>
      <c r="L286" s="11"/>
      <c r="M286" s="11"/>
      <c r="N286" s="11"/>
      <c r="O286" s="11"/>
      <c r="P286" s="11"/>
      <c r="Q286" s="715"/>
      <c r="R286" s="722"/>
      <c r="S286" s="263"/>
      <c r="U286" s="364"/>
      <c r="V286" s="735"/>
      <c r="W286" s="735"/>
    </row>
    <row r="287" spans="1:23" ht="15.75" customHeight="1">
      <c r="A287" s="393"/>
      <c r="B287" s="451"/>
      <c r="C287" s="451"/>
      <c r="D287" s="451"/>
      <c r="E287" s="451"/>
      <c r="F287" s="171"/>
      <c r="G287" s="77" t="s">
        <v>11</v>
      </c>
      <c r="H287" s="364">
        <v>1.2</v>
      </c>
      <c r="I287" s="29" t="s">
        <v>303</v>
      </c>
      <c r="J287" s="29"/>
      <c r="K287" s="29"/>
      <c r="L287" s="29"/>
      <c r="M287" s="29"/>
      <c r="N287" s="29"/>
      <c r="O287" s="29"/>
      <c r="P287" s="29"/>
      <c r="Q287" s="715">
        <v>0</v>
      </c>
      <c r="R287" s="717">
        <v>1</v>
      </c>
      <c r="S287" s="185"/>
      <c r="U287" s="364">
        <v>1.2</v>
      </c>
      <c r="V287" s="718"/>
      <c r="W287" s="718"/>
    </row>
    <row r="288" spans="1:23" ht="15.75" customHeight="1" thickBot="1">
      <c r="A288" s="393"/>
      <c r="B288" s="77"/>
      <c r="C288" s="120"/>
      <c r="D288" s="120"/>
      <c r="E288" s="120"/>
      <c r="F288" s="171"/>
      <c r="G288" s="77"/>
      <c r="H288" s="364"/>
      <c r="I288" s="29"/>
      <c r="J288" s="29" t="s">
        <v>367</v>
      </c>
      <c r="K288" s="365" t="s">
        <v>337</v>
      </c>
      <c r="L288" s="29"/>
      <c r="M288" s="29"/>
      <c r="N288" s="29"/>
      <c r="O288" s="29"/>
      <c r="P288" s="29"/>
      <c r="Q288" s="715"/>
      <c r="R288" s="717"/>
      <c r="S288" s="185"/>
      <c r="U288" s="364"/>
      <c r="V288" s="736"/>
      <c r="W288" s="736"/>
    </row>
    <row r="289" spans="1:23" ht="12.75">
      <c r="A289" s="393"/>
      <c r="B289" s="77"/>
      <c r="C289" s="120"/>
      <c r="D289" s="35"/>
      <c r="E289" s="29"/>
      <c r="F289" s="171"/>
      <c r="G289" s="77" t="s">
        <v>11</v>
      </c>
      <c r="H289" s="364">
        <v>1.3</v>
      </c>
      <c r="I289" s="29" t="s">
        <v>415</v>
      </c>
      <c r="J289" s="433"/>
      <c r="K289" s="29"/>
      <c r="L289" s="29"/>
      <c r="M289" s="29"/>
      <c r="N289" s="29"/>
      <c r="O289" s="29"/>
      <c r="P289" s="29"/>
      <c r="Q289" s="715">
        <v>0</v>
      </c>
      <c r="R289" s="717">
        <v>1</v>
      </c>
      <c r="S289" s="185"/>
      <c r="U289" s="364">
        <v>1.3</v>
      </c>
      <c r="V289" s="719"/>
      <c r="W289" s="719"/>
    </row>
    <row r="290" spans="1:23" ht="84.75" customHeight="1">
      <c r="A290" s="393"/>
      <c r="B290" s="77"/>
      <c r="C290" s="51"/>
      <c r="D290" s="77"/>
      <c r="E290" s="77"/>
      <c r="F290" s="171"/>
      <c r="G290" s="77"/>
      <c r="H290" s="364"/>
      <c r="I290" s="11"/>
      <c r="J290" s="22"/>
      <c r="K290" s="402"/>
      <c r="L290" s="11"/>
      <c r="M290" s="11"/>
      <c r="N290" s="11"/>
      <c r="O290" s="11"/>
      <c r="P290" s="11"/>
      <c r="Q290" s="715"/>
      <c r="R290" s="717"/>
      <c r="S290" s="263"/>
      <c r="U290" s="364"/>
      <c r="V290" s="719"/>
      <c r="W290" s="719"/>
    </row>
    <row r="291" spans="1:23" ht="3" customHeight="1" thickBot="1">
      <c r="A291" s="393"/>
      <c r="B291" s="77"/>
      <c r="C291" s="35"/>
      <c r="D291" s="35"/>
      <c r="E291" s="29"/>
      <c r="F291" s="171"/>
      <c r="G291" s="77"/>
      <c r="H291" s="364"/>
      <c r="I291" s="29"/>
      <c r="J291" s="29"/>
      <c r="K291" s="29"/>
      <c r="L291" s="29"/>
      <c r="M291" s="29"/>
      <c r="N291" s="29"/>
      <c r="O291" s="29"/>
      <c r="P291" s="29"/>
      <c r="Q291" s="662"/>
      <c r="R291" s="375"/>
      <c r="S291" s="185"/>
      <c r="U291" s="364"/>
      <c r="V291" s="477"/>
      <c r="W291" s="477"/>
    </row>
    <row r="292" spans="1:23" ht="12.75" customHeight="1">
      <c r="A292" s="410"/>
      <c r="B292" s="449" t="s">
        <v>302</v>
      </c>
      <c r="C292" s="434"/>
      <c r="D292" s="434"/>
      <c r="E292" s="434"/>
      <c r="F292" s="113"/>
      <c r="G292" s="81" t="s">
        <v>11</v>
      </c>
      <c r="H292" s="361">
        <v>2</v>
      </c>
      <c r="I292" s="28" t="s">
        <v>416</v>
      </c>
      <c r="J292" s="28"/>
      <c r="K292" s="28"/>
      <c r="L292" s="28"/>
      <c r="M292" s="28"/>
      <c r="N292" s="28"/>
      <c r="O292" s="28"/>
      <c r="P292" s="28"/>
      <c r="Q292" s="707">
        <v>0</v>
      </c>
      <c r="R292" s="716">
        <v>1</v>
      </c>
      <c r="S292" s="189"/>
      <c r="U292" s="364">
        <v>2.1</v>
      </c>
      <c r="V292" s="718"/>
      <c r="W292" s="718"/>
    </row>
    <row r="293" spans="1:23" ht="33.75" customHeight="1" thickBot="1">
      <c r="A293" s="393"/>
      <c r="B293" s="372" t="s">
        <v>360</v>
      </c>
      <c r="C293" s="51"/>
      <c r="D293" s="77"/>
      <c r="E293" s="77"/>
      <c r="F293" s="171"/>
      <c r="G293" s="77"/>
      <c r="H293" s="364"/>
      <c r="I293" s="11"/>
      <c r="J293" s="22"/>
      <c r="K293" s="402"/>
      <c r="L293" s="11"/>
      <c r="M293" s="11"/>
      <c r="N293" s="11"/>
      <c r="O293" s="11"/>
      <c r="P293" s="11"/>
      <c r="Q293" s="715"/>
      <c r="R293" s="717"/>
      <c r="S293" s="263"/>
      <c r="V293" s="736"/>
      <c r="W293" s="736"/>
    </row>
    <row r="294" spans="1:19" s="121" customFormat="1" ht="19.5" customHeight="1">
      <c r="A294" s="704" t="s">
        <v>475</v>
      </c>
      <c r="B294" s="705"/>
      <c r="C294" s="705"/>
      <c r="D294" s="705"/>
      <c r="E294" s="705"/>
      <c r="F294" s="705"/>
      <c r="G294" s="705"/>
      <c r="H294" s="705"/>
      <c r="I294" s="705"/>
      <c r="J294" s="705"/>
      <c r="K294" s="705"/>
      <c r="L294" s="706"/>
      <c r="M294" s="625"/>
      <c r="N294" s="358"/>
      <c r="O294" s="358"/>
      <c r="P294" s="626" t="s">
        <v>474</v>
      </c>
      <c r="Q294" s="627">
        <f>Q284+Q129+Q152+Q209+Q114+Q67+Q34+Q16</f>
        <v>0</v>
      </c>
      <c r="R294" s="627">
        <f>R284+R129+R152+R209+R114+R67+R34+R16</f>
        <v>130</v>
      </c>
      <c r="S294" s="628"/>
    </row>
    <row r="295" spans="1:19" s="67" customFormat="1" ht="18" customHeight="1" thickBot="1">
      <c r="A295" s="629"/>
      <c r="B295" s="630"/>
      <c r="C295" s="630" t="str">
        <f>"Certified: "&amp;ROUND(Calcs!D4,0)</f>
        <v>Certified: 45</v>
      </c>
      <c r="D295" s="631"/>
      <c r="E295" s="632"/>
      <c r="F295" s="633"/>
      <c r="G295" s="630"/>
      <c r="H295" s="630" t="str">
        <f>"Silver: "&amp;ROUND(Calcs!E4,0)</f>
        <v>Silver: 60</v>
      </c>
      <c r="I295" s="630"/>
      <c r="J295" s="634" t="str">
        <f>"Gold: "&amp;ROUND(Calcs!F4,0)</f>
        <v>Gold: 75</v>
      </c>
      <c r="K295" s="633" t="str">
        <f>"Platinum: "&amp;ROUND(Calcs!G4,0)</f>
        <v>Platinum: 90</v>
      </c>
      <c r="L295" s="632"/>
      <c r="M295" s="635"/>
      <c r="N295" s="632"/>
      <c r="O295" s="636"/>
      <c r="P295" s="637" t="s">
        <v>480</v>
      </c>
      <c r="Q295" s="759" t="str">
        <f>IF(Q294&gt;R9,"Platinum",IF(Q294&gt;P9,"Gold",IF(Q294&gt;N9,"Silver",IF(Q294&gt;L9,"Certified","Not Certified"))))</f>
        <v>Not Certified</v>
      </c>
      <c r="R295" s="759"/>
      <c r="S295" s="760"/>
    </row>
    <row r="296" spans="1:19" s="67" customFormat="1" ht="6" customHeight="1">
      <c r="A296" s="124"/>
      <c r="B296" s="124"/>
      <c r="C296" s="124"/>
      <c r="D296" s="124"/>
      <c r="E296" s="124"/>
      <c r="F296" s="125"/>
      <c r="G296" s="129"/>
      <c r="H296" s="129"/>
      <c r="I296" s="130"/>
      <c r="J296" s="129"/>
      <c r="K296" s="129"/>
      <c r="L296" s="129"/>
      <c r="M296" s="129"/>
      <c r="N296" s="129"/>
      <c r="O296" s="129"/>
      <c r="P296" s="131"/>
      <c r="Q296" s="124"/>
      <c r="R296" s="125"/>
      <c r="S296" s="125"/>
    </row>
    <row r="297" spans="1:19" ht="12.75">
      <c r="A297" s="127"/>
      <c r="B297" s="127"/>
      <c r="C297" s="127"/>
      <c r="D297" s="127"/>
      <c r="E297" s="127"/>
      <c r="F297" s="126"/>
      <c r="G297" s="127"/>
      <c r="H297" s="127"/>
      <c r="I297" s="127"/>
      <c r="J297" s="127"/>
      <c r="K297" s="127"/>
      <c r="L297" s="127"/>
      <c r="M297" s="127"/>
      <c r="N297" s="127"/>
      <c r="O297" s="127"/>
      <c r="P297" s="127"/>
      <c r="Q297" s="127"/>
      <c r="R297" s="126"/>
      <c r="S297" s="126"/>
    </row>
    <row r="298" ht="18" customHeight="1"/>
    <row r="299" spans="2:19" ht="18">
      <c r="B299" s="316"/>
      <c r="C299" s="316"/>
      <c r="D299" s="316"/>
      <c r="E299" s="316"/>
      <c r="F299" s="316"/>
      <c r="G299" s="316"/>
      <c r="H299" s="316"/>
      <c r="I299" s="698" t="s">
        <v>304</v>
      </c>
      <c r="J299" s="698"/>
      <c r="K299" s="698"/>
      <c r="L299" s="698"/>
      <c r="M299" s="698"/>
      <c r="N299" s="698"/>
      <c r="O299" s="698"/>
      <c r="P299" s="698"/>
      <c r="Q299" s="698"/>
      <c r="R299" s="698"/>
      <c r="S299" s="698"/>
    </row>
    <row r="300" spans="2:19" ht="19.5">
      <c r="B300" s="315"/>
      <c r="C300" s="315"/>
      <c r="D300" s="315"/>
      <c r="E300" s="315"/>
      <c r="F300" s="223" t="s">
        <v>113</v>
      </c>
      <c r="G300" s="322"/>
      <c r="H300" s="322"/>
      <c r="I300" s="699" t="s">
        <v>145</v>
      </c>
      <c r="J300" s="699"/>
      <c r="K300" s="699"/>
      <c r="L300" s="699"/>
      <c r="M300" s="699"/>
      <c r="N300" s="699"/>
      <c r="O300" s="699"/>
      <c r="P300" s="699"/>
      <c r="Q300" s="699"/>
      <c r="R300" s="699"/>
      <c r="S300" s="699"/>
    </row>
    <row r="301" spans="1:19" ht="15.75">
      <c r="A301" s="289"/>
      <c r="B301" s="289"/>
      <c r="C301" s="289"/>
      <c r="D301" s="289"/>
      <c r="E301" s="289"/>
      <c r="F301" s="289"/>
      <c r="G301" s="289"/>
      <c r="H301" s="289"/>
      <c r="I301" s="289"/>
      <c r="J301" s="289"/>
      <c r="K301" s="289"/>
      <c r="L301" s="289"/>
      <c r="M301" s="289"/>
      <c r="N301" s="289"/>
      <c r="O301" s="289"/>
      <c r="P301" s="289"/>
      <c r="Q301" s="289"/>
      <c r="R301" s="289"/>
      <c r="S301" s="289"/>
    </row>
    <row r="302" ht="13.5" thickBot="1"/>
    <row r="303" spans="1:19" ht="15">
      <c r="A303" s="287"/>
      <c r="B303" s="206"/>
      <c r="C303" s="93"/>
      <c r="D303" s="207"/>
      <c r="E303" s="207"/>
      <c r="F303" s="93"/>
      <c r="G303" s="243"/>
      <c r="H303" s="243"/>
      <c r="I303" s="244"/>
      <c r="J303" s="244"/>
      <c r="K303" s="244"/>
      <c r="L303" s="241"/>
      <c r="M303" s="244"/>
      <c r="N303" s="241"/>
      <c r="O303" s="244"/>
      <c r="P303" s="241"/>
      <c r="Q303" s="244"/>
      <c r="R303" s="241"/>
      <c r="S303" s="285"/>
    </row>
    <row r="304" spans="1:23" ht="15">
      <c r="A304" s="288" t="s">
        <v>112</v>
      </c>
      <c r="B304" s="181"/>
      <c r="C304" s="91"/>
      <c r="D304" s="182"/>
      <c r="E304" s="182"/>
      <c r="F304" s="91"/>
      <c r="G304" s="197"/>
      <c r="H304" s="197"/>
      <c r="I304" s="198"/>
      <c r="J304" s="198"/>
      <c r="K304" s="198"/>
      <c r="L304" s="169"/>
      <c r="M304" s="198"/>
      <c r="N304" s="169"/>
      <c r="O304" s="198"/>
      <c r="P304" s="169"/>
      <c r="Q304" s="169" t="s">
        <v>213</v>
      </c>
      <c r="R304" s="169" t="s">
        <v>214</v>
      </c>
      <c r="S304" s="351"/>
      <c r="V304" s="463" t="s">
        <v>361</v>
      </c>
      <c r="W304" s="456" t="s">
        <v>363</v>
      </c>
    </row>
    <row r="305" spans="1:23" ht="15.75" thickBot="1">
      <c r="A305" s="213"/>
      <c r="B305" s="214"/>
      <c r="C305" s="92"/>
      <c r="D305" s="215"/>
      <c r="E305" s="215"/>
      <c r="F305" s="92"/>
      <c r="G305" s="216"/>
      <c r="H305" s="216"/>
      <c r="I305" s="201"/>
      <c r="J305" s="201"/>
      <c r="K305" s="201"/>
      <c r="L305" s="92"/>
      <c r="M305" s="201"/>
      <c r="N305" s="92"/>
      <c r="O305" s="201"/>
      <c r="P305" s="286"/>
      <c r="Q305" s="286" t="s">
        <v>215</v>
      </c>
      <c r="R305" s="286" t="s">
        <v>142</v>
      </c>
      <c r="S305" s="245"/>
      <c r="V305" s="463" t="s">
        <v>362</v>
      </c>
      <c r="W305" s="463" t="s">
        <v>362</v>
      </c>
    </row>
    <row r="306" spans="1:19" ht="16.5" thickBot="1">
      <c r="A306" s="556"/>
      <c r="B306" s="557"/>
      <c r="C306" s="558" t="s">
        <v>300</v>
      </c>
      <c r="D306" s="557"/>
      <c r="E306" s="557"/>
      <c r="F306" s="558"/>
      <c r="G306" s="553"/>
      <c r="H306" s="553"/>
      <c r="I306" s="559"/>
      <c r="J306" s="554"/>
      <c r="K306" s="554"/>
      <c r="L306" s="554" t="s">
        <v>187</v>
      </c>
      <c r="M306" s="554"/>
      <c r="N306" s="554"/>
      <c r="O306" s="554"/>
      <c r="P306" s="554"/>
      <c r="Q306" s="560">
        <f>Q129</f>
        <v>0</v>
      </c>
      <c r="R306" s="560">
        <v>38</v>
      </c>
      <c r="S306" s="561"/>
    </row>
    <row r="307" spans="1:23" ht="12.75">
      <c r="A307" s="410"/>
      <c r="B307" s="12" t="s">
        <v>39</v>
      </c>
      <c r="C307" s="12"/>
      <c r="D307" s="81"/>
      <c r="E307" s="81"/>
      <c r="F307" s="113"/>
      <c r="G307" s="12"/>
      <c r="H307" s="361">
        <v>2.1</v>
      </c>
      <c r="I307" s="116" t="s">
        <v>417</v>
      </c>
      <c r="J307" s="116"/>
      <c r="K307" s="116"/>
      <c r="L307" s="12"/>
      <c r="M307" s="12"/>
      <c r="N307" s="12"/>
      <c r="O307" s="12"/>
      <c r="P307" s="12"/>
      <c r="Q307" s="707" t="s">
        <v>347</v>
      </c>
      <c r="R307" s="721" t="s">
        <v>173</v>
      </c>
      <c r="S307" s="265"/>
      <c r="U307" s="364">
        <v>2.1</v>
      </c>
      <c r="V307" s="746"/>
      <c r="W307" s="734"/>
    </row>
    <row r="308" spans="1:23" ht="59.25" customHeight="1" thickBot="1">
      <c r="A308" s="393"/>
      <c r="B308" s="77"/>
      <c r="C308" s="51"/>
      <c r="D308" s="77"/>
      <c r="E308" s="77"/>
      <c r="F308" s="171"/>
      <c r="G308" s="51"/>
      <c r="H308" s="364"/>
      <c r="I308" s="11"/>
      <c r="J308" s="22"/>
      <c r="K308" s="402"/>
      <c r="L308" s="11"/>
      <c r="M308" s="11"/>
      <c r="N308" s="11"/>
      <c r="O308" s="11"/>
      <c r="P308" s="11"/>
      <c r="Q308" s="715"/>
      <c r="R308" s="722"/>
      <c r="S308" s="263"/>
      <c r="U308" s="364"/>
      <c r="V308" s="749"/>
      <c r="W308" s="735"/>
    </row>
    <row r="309" spans="1:23" ht="12.75">
      <c r="A309" s="363"/>
      <c r="B309" s="77"/>
      <c r="C309" s="13"/>
      <c r="D309" s="71"/>
      <c r="E309" s="77"/>
      <c r="F309" s="171"/>
      <c r="G309" s="71" t="s">
        <v>11</v>
      </c>
      <c r="H309" s="364">
        <v>2.2</v>
      </c>
      <c r="I309" s="22" t="s">
        <v>418</v>
      </c>
      <c r="J309" s="22"/>
      <c r="K309" s="22"/>
      <c r="L309" s="11"/>
      <c r="M309" s="11"/>
      <c r="N309" s="11"/>
      <c r="O309" s="11"/>
      <c r="P309" s="11"/>
      <c r="Q309" s="715">
        <v>0</v>
      </c>
      <c r="R309" s="720">
        <v>2</v>
      </c>
      <c r="S309" s="263"/>
      <c r="U309" s="364">
        <v>2.2</v>
      </c>
      <c r="V309" s="750"/>
      <c r="W309" s="745"/>
    </row>
    <row r="310" spans="1:23" ht="59.25" customHeight="1" thickBot="1">
      <c r="A310" s="374"/>
      <c r="B310" s="74"/>
      <c r="C310" s="427"/>
      <c r="D310" s="74"/>
      <c r="E310" s="74"/>
      <c r="F310" s="172"/>
      <c r="G310" s="427"/>
      <c r="H310" s="369"/>
      <c r="I310" s="21"/>
      <c r="J310" s="44"/>
      <c r="K310" s="405"/>
      <c r="L310" s="21"/>
      <c r="M310" s="21"/>
      <c r="N310" s="21"/>
      <c r="O310" s="21"/>
      <c r="P310" s="21"/>
      <c r="Q310" s="708"/>
      <c r="R310" s="727"/>
      <c r="S310" s="264"/>
      <c r="U310" s="364"/>
      <c r="V310" s="751"/>
      <c r="W310" s="754"/>
    </row>
    <row r="311" spans="1:23" ht="12.75">
      <c r="A311" s="393"/>
      <c r="B311" s="10" t="s">
        <v>65</v>
      </c>
      <c r="C311" s="10"/>
      <c r="D311" s="77"/>
      <c r="E311" s="77"/>
      <c r="F311" s="171"/>
      <c r="G311" s="10"/>
      <c r="H311" s="364">
        <v>3.1</v>
      </c>
      <c r="I311" s="22" t="s">
        <v>305</v>
      </c>
      <c r="J311" s="22"/>
      <c r="K311" s="22"/>
      <c r="L311" s="11"/>
      <c r="M311" s="11"/>
      <c r="N311" s="11"/>
      <c r="O311" s="11"/>
      <c r="P311" s="11"/>
      <c r="Q311" s="707" t="s">
        <v>347</v>
      </c>
      <c r="R311" s="721" t="s">
        <v>173</v>
      </c>
      <c r="S311" s="185"/>
      <c r="U311" s="364">
        <v>3.1</v>
      </c>
      <c r="V311" s="746"/>
      <c r="W311" s="734"/>
    </row>
    <row r="312" spans="1:23" ht="12.75">
      <c r="A312" s="393"/>
      <c r="B312" s="10"/>
      <c r="C312" s="10"/>
      <c r="D312" s="77"/>
      <c r="E312" s="77"/>
      <c r="F312" s="171"/>
      <c r="G312" s="10"/>
      <c r="H312" s="364"/>
      <c r="I312" s="22"/>
      <c r="J312" s="22" t="s">
        <v>306</v>
      </c>
      <c r="K312" s="402" t="s">
        <v>366</v>
      </c>
      <c r="L312" s="11"/>
      <c r="M312" s="11"/>
      <c r="N312" s="11"/>
      <c r="O312" s="11"/>
      <c r="P312" s="11"/>
      <c r="Q312" s="715"/>
      <c r="R312" s="722"/>
      <c r="S312" s="185"/>
      <c r="U312" s="364"/>
      <c r="V312" s="747"/>
      <c r="W312" s="748"/>
    </row>
    <row r="313" spans="1:23" ht="13.5" thickBot="1">
      <c r="A313" s="393"/>
      <c r="B313" s="10"/>
      <c r="C313" s="10"/>
      <c r="D313" s="77"/>
      <c r="E313" s="77"/>
      <c r="F313" s="171"/>
      <c r="G313" s="10"/>
      <c r="H313" s="364"/>
      <c r="I313" s="22"/>
      <c r="J313" s="22" t="s">
        <v>307</v>
      </c>
      <c r="K313" s="402" t="s">
        <v>366</v>
      </c>
      <c r="L313" s="22" t="s">
        <v>364</v>
      </c>
      <c r="M313" s="11"/>
      <c r="N313" s="11"/>
      <c r="O313" s="11"/>
      <c r="P313" s="11"/>
      <c r="Q313" s="715"/>
      <c r="R313" s="722"/>
      <c r="S313" s="185"/>
      <c r="U313" s="364"/>
      <c r="V313" s="749"/>
      <c r="W313" s="735"/>
    </row>
    <row r="314" spans="1:23" ht="13.5" thickBot="1">
      <c r="A314" s="393"/>
      <c r="B314" s="33"/>
      <c r="C314" s="33"/>
      <c r="D314" s="77"/>
      <c r="E314" s="77"/>
      <c r="F314" s="171"/>
      <c r="G314" s="33"/>
      <c r="H314" s="364">
        <v>3.2</v>
      </c>
      <c r="I314" s="22" t="s">
        <v>308</v>
      </c>
      <c r="J314" s="22"/>
      <c r="K314" s="22"/>
      <c r="L314" s="11"/>
      <c r="M314" s="11"/>
      <c r="N314" s="11"/>
      <c r="O314" s="11"/>
      <c r="P314" s="11"/>
      <c r="Q314" s="658">
        <v>0</v>
      </c>
      <c r="R314" s="429">
        <v>2</v>
      </c>
      <c r="S314" s="263"/>
      <c r="U314" s="364">
        <v>3.2</v>
      </c>
      <c r="V314" s="468"/>
      <c r="W314" s="469"/>
    </row>
    <row r="315" spans="1:23" ht="12.75">
      <c r="A315" s="413"/>
      <c r="B315" s="66"/>
      <c r="C315" s="66"/>
      <c r="D315" s="79"/>
      <c r="E315" s="79"/>
      <c r="F315" s="171"/>
      <c r="G315" s="66"/>
      <c r="H315" s="364">
        <v>3.3</v>
      </c>
      <c r="I315" s="13" t="s">
        <v>309</v>
      </c>
      <c r="J315" s="13"/>
      <c r="K315" s="22"/>
      <c r="L315" s="11"/>
      <c r="M315" s="11"/>
      <c r="N315" s="11"/>
      <c r="O315" s="11"/>
      <c r="P315" s="11"/>
      <c r="Q315" s="658">
        <v>0</v>
      </c>
      <c r="R315" s="429">
        <v>3</v>
      </c>
      <c r="S315" s="263"/>
      <c r="U315" s="364">
        <v>3.3</v>
      </c>
      <c r="V315" s="470"/>
      <c r="W315" s="471"/>
    </row>
    <row r="316" spans="1:23" ht="3" customHeight="1" thickBot="1">
      <c r="A316" s="413"/>
      <c r="B316" s="22"/>
      <c r="C316" s="22"/>
      <c r="D316" s="79"/>
      <c r="E316" s="79"/>
      <c r="F316" s="176"/>
      <c r="G316" s="22"/>
      <c r="H316" s="435"/>
      <c r="I316" s="22"/>
      <c r="J316" s="22"/>
      <c r="K316" s="22"/>
      <c r="L316" s="11"/>
      <c r="M316" s="11"/>
      <c r="N316" s="11"/>
      <c r="O316" s="11"/>
      <c r="P316" s="11"/>
      <c r="Q316" s="658"/>
      <c r="R316" s="429"/>
      <c r="S316" s="263"/>
      <c r="U316" s="435"/>
      <c r="V316" s="470"/>
      <c r="W316" s="471"/>
    </row>
    <row r="317" spans="1:23" ht="12.75">
      <c r="A317" s="410"/>
      <c r="B317" s="12" t="s">
        <v>40</v>
      </c>
      <c r="C317" s="12"/>
      <c r="D317" s="81"/>
      <c r="E317" s="81"/>
      <c r="F317" s="113"/>
      <c r="G317" s="12"/>
      <c r="H317" s="361">
        <v>4.1</v>
      </c>
      <c r="I317" s="116" t="s">
        <v>30</v>
      </c>
      <c r="J317" s="116"/>
      <c r="K317" s="116"/>
      <c r="L317" s="12"/>
      <c r="M317" s="12"/>
      <c r="N317" s="12"/>
      <c r="O317" s="12"/>
      <c r="P317" s="12"/>
      <c r="Q317" s="707" t="s">
        <v>347</v>
      </c>
      <c r="R317" s="721" t="s">
        <v>173</v>
      </c>
      <c r="S317" s="265"/>
      <c r="U317" s="364">
        <v>4.1</v>
      </c>
      <c r="V317" s="746"/>
      <c r="W317" s="734"/>
    </row>
    <row r="318" spans="1:23" ht="12.75">
      <c r="A318" s="393"/>
      <c r="B318" s="10"/>
      <c r="C318" s="10"/>
      <c r="D318" s="77"/>
      <c r="E318" s="77"/>
      <c r="F318" s="171"/>
      <c r="G318" s="10"/>
      <c r="H318" s="364"/>
      <c r="I318" s="22"/>
      <c r="J318" s="22" t="s">
        <v>306</v>
      </c>
      <c r="K318" s="402" t="s">
        <v>366</v>
      </c>
      <c r="L318" s="11"/>
      <c r="M318" s="11"/>
      <c r="N318" s="11"/>
      <c r="O318" s="11"/>
      <c r="P318" s="11"/>
      <c r="Q318" s="715"/>
      <c r="R318" s="722"/>
      <c r="S318" s="185"/>
      <c r="U318" s="364"/>
      <c r="V318" s="747"/>
      <c r="W318" s="748"/>
    </row>
    <row r="319" spans="1:23" ht="12.75">
      <c r="A319" s="393"/>
      <c r="B319" s="10"/>
      <c r="C319" s="10"/>
      <c r="D319" s="77"/>
      <c r="E319" s="77"/>
      <c r="F319" s="171"/>
      <c r="G319" s="10"/>
      <c r="H319" s="364"/>
      <c r="I319" s="22"/>
      <c r="J319" s="22" t="s">
        <v>310</v>
      </c>
      <c r="K319" s="402" t="s">
        <v>366</v>
      </c>
      <c r="L319" s="11"/>
      <c r="M319" s="11"/>
      <c r="N319" s="11"/>
      <c r="O319" s="11"/>
      <c r="P319" s="11"/>
      <c r="Q319" s="715"/>
      <c r="R319" s="722"/>
      <c r="S319" s="185"/>
      <c r="U319" s="364"/>
      <c r="V319" s="747"/>
      <c r="W319" s="748"/>
    </row>
    <row r="320" spans="1:23" ht="13.5" thickBot="1">
      <c r="A320" s="393"/>
      <c r="B320" s="11"/>
      <c r="C320" s="11"/>
      <c r="D320" s="77"/>
      <c r="E320" s="77"/>
      <c r="F320" s="171"/>
      <c r="G320" s="11"/>
      <c r="H320" s="364"/>
      <c r="I320" s="22"/>
      <c r="J320" s="22" t="s">
        <v>311</v>
      </c>
      <c r="K320" s="402" t="s">
        <v>366</v>
      </c>
      <c r="L320" s="11"/>
      <c r="M320" s="11"/>
      <c r="N320" s="11"/>
      <c r="O320" s="11"/>
      <c r="P320" s="11"/>
      <c r="Q320" s="715"/>
      <c r="R320" s="722"/>
      <c r="S320" s="263"/>
      <c r="U320" s="364"/>
      <c r="V320" s="747"/>
      <c r="W320" s="748"/>
    </row>
    <row r="321" spans="1:23" ht="13.5" thickBot="1">
      <c r="A321" s="393"/>
      <c r="B321" s="22"/>
      <c r="C321" s="22"/>
      <c r="D321" s="77"/>
      <c r="E321" s="77"/>
      <c r="F321" s="171"/>
      <c r="G321" s="22"/>
      <c r="H321" s="364">
        <v>4.2</v>
      </c>
      <c r="I321" s="22" t="s">
        <v>312</v>
      </c>
      <c r="J321" s="22"/>
      <c r="K321" s="22"/>
      <c r="L321" s="11"/>
      <c r="M321" s="11"/>
      <c r="N321" s="11"/>
      <c r="O321" s="11"/>
      <c r="P321" s="11"/>
      <c r="Q321" s="658">
        <v>0</v>
      </c>
      <c r="R321" s="429">
        <v>2</v>
      </c>
      <c r="S321" s="263"/>
      <c r="U321" s="364">
        <v>4.2</v>
      </c>
      <c r="V321" s="468"/>
      <c r="W321" s="469"/>
    </row>
    <row r="322" spans="1:23" ht="12.75">
      <c r="A322" s="413"/>
      <c r="B322" s="66"/>
      <c r="C322" s="66"/>
      <c r="D322" s="79"/>
      <c r="E322" s="79"/>
      <c r="F322" s="171"/>
      <c r="G322" s="66"/>
      <c r="H322" s="364">
        <v>4.3</v>
      </c>
      <c r="I322" s="13" t="s">
        <v>313</v>
      </c>
      <c r="J322" s="13"/>
      <c r="K322" s="22"/>
      <c r="L322" s="11"/>
      <c r="M322" s="11"/>
      <c r="N322" s="11"/>
      <c r="O322" s="11"/>
      <c r="P322" s="11"/>
      <c r="Q322" s="658">
        <v>0</v>
      </c>
      <c r="R322" s="436">
        <v>3</v>
      </c>
      <c r="S322" s="266"/>
      <c r="U322" s="364">
        <v>4.3</v>
      </c>
      <c r="V322" s="472"/>
      <c r="W322" s="473"/>
    </row>
    <row r="323" spans="1:23" ht="3" customHeight="1" thickBot="1">
      <c r="A323" s="414"/>
      <c r="B323" s="44"/>
      <c r="C323" s="44"/>
      <c r="D323" s="82"/>
      <c r="E323" s="82"/>
      <c r="F323" s="177"/>
      <c r="G323" s="44"/>
      <c r="H323" s="437"/>
      <c r="I323" s="117"/>
      <c r="J323" s="117"/>
      <c r="K323" s="117"/>
      <c r="L323" s="43"/>
      <c r="M323" s="43"/>
      <c r="N323" s="43"/>
      <c r="O323" s="43"/>
      <c r="P323" s="43"/>
      <c r="Q323" s="657"/>
      <c r="R323" s="438"/>
      <c r="S323" s="267"/>
      <c r="U323" s="462"/>
      <c r="V323" s="474"/>
      <c r="W323" s="475"/>
    </row>
    <row r="324" spans="1:23" ht="12.75">
      <c r="A324" s="363"/>
      <c r="B324" s="11" t="s">
        <v>41</v>
      </c>
      <c r="C324" s="11"/>
      <c r="D324" s="71"/>
      <c r="E324" s="71"/>
      <c r="F324" s="171"/>
      <c r="G324" s="11"/>
      <c r="H324" s="364">
        <v>5.1</v>
      </c>
      <c r="I324" s="22" t="s">
        <v>419</v>
      </c>
      <c r="J324" s="22"/>
      <c r="K324" s="22"/>
      <c r="L324" s="11"/>
      <c r="M324" s="11"/>
      <c r="N324" s="11"/>
      <c r="O324" s="11"/>
      <c r="P324" s="11"/>
      <c r="Q324" s="707" t="s">
        <v>347</v>
      </c>
      <c r="R324" s="721" t="s">
        <v>173</v>
      </c>
      <c r="S324" s="185"/>
      <c r="U324" s="364">
        <v>5.1</v>
      </c>
      <c r="V324" s="746"/>
      <c r="W324" s="734"/>
    </row>
    <row r="325" spans="1:23" ht="12.75">
      <c r="A325" s="363"/>
      <c r="B325" s="71"/>
      <c r="C325" s="11"/>
      <c r="D325" s="71"/>
      <c r="E325" s="71"/>
      <c r="F325" s="171"/>
      <c r="G325" s="11"/>
      <c r="H325" s="364"/>
      <c r="I325" s="22"/>
      <c r="J325" s="22" t="s">
        <v>314</v>
      </c>
      <c r="K325" s="402"/>
      <c r="L325" s="402" t="s">
        <v>315</v>
      </c>
      <c r="M325" s="11"/>
      <c r="N325" s="11"/>
      <c r="O325" s="11"/>
      <c r="P325" s="11"/>
      <c r="Q325" s="715"/>
      <c r="R325" s="722"/>
      <c r="S325" s="185"/>
      <c r="U325" s="364"/>
      <c r="V325" s="747"/>
      <c r="W325" s="748"/>
    </row>
    <row r="326" spans="1:23" ht="60.75" customHeight="1" thickBot="1">
      <c r="A326" s="363"/>
      <c r="B326" s="71"/>
      <c r="C326" s="11"/>
      <c r="D326" s="71"/>
      <c r="E326" s="71"/>
      <c r="F326" s="171"/>
      <c r="G326" s="11"/>
      <c r="H326" s="364"/>
      <c r="I326" s="22"/>
      <c r="J326" s="22"/>
      <c r="K326" s="402"/>
      <c r="L326" s="402"/>
      <c r="M326" s="11"/>
      <c r="N326" s="11"/>
      <c r="O326" s="11"/>
      <c r="P326" s="11"/>
      <c r="Q326" s="715"/>
      <c r="R326" s="722"/>
      <c r="S326" s="185"/>
      <c r="U326" s="364"/>
      <c r="V326" s="747"/>
      <c r="W326" s="748"/>
    </row>
    <row r="327" spans="1:23" ht="12.75">
      <c r="A327" s="363"/>
      <c r="B327" s="71"/>
      <c r="C327" s="13"/>
      <c r="D327" s="71"/>
      <c r="E327" s="71"/>
      <c r="F327" s="176"/>
      <c r="G327" s="13"/>
      <c r="H327" s="419">
        <v>5.2</v>
      </c>
      <c r="I327" s="22" t="s">
        <v>420</v>
      </c>
      <c r="J327" s="22"/>
      <c r="K327" s="22"/>
      <c r="L327" s="11"/>
      <c r="M327" s="11"/>
      <c r="N327" s="11"/>
      <c r="O327" s="11"/>
      <c r="P327" s="11"/>
      <c r="Q327" s="715">
        <v>0</v>
      </c>
      <c r="R327" s="720">
        <v>2</v>
      </c>
      <c r="S327" s="263"/>
      <c r="U327" s="419">
        <v>5.2</v>
      </c>
      <c r="V327" s="752"/>
      <c r="W327" s="753"/>
    </row>
    <row r="328" spans="1:23" ht="47.25" customHeight="1" thickBot="1">
      <c r="A328" s="363"/>
      <c r="B328" s="71"/>
      <c r="C328" s="13"/>
      <c r="D328" s="71"/>
      <c r="E328" s="71"/>
      <c r="F328" s="176"/>
      <c r="G328" s="13"/>
      <c r="H328" s="435"/>
      <c r="I328" s="22"/>
      <c r="J328" s="22"/>
      <c r="K328" s="22"/>
      <c r="L328" s="11"/>
      <c r="M328" s="11"/>
      <c r="N328" s="11"/>
      <c r="O328" s="11"/>
      <c r="P328" s="11"/>
      <c r="Q328" s="715"/>
      <c r="R328" s="720"/>
      <c r="S328" s="263"/>
      <c r="U328" s="435"/>
      <c r="V328" s="751"/>
      <c r="W328" s="754"/>
    </row>
    <row r="329" spans="1:23" ht="12.75">
      <c r="A329" s="413"/>
      <c r="B329" s="79"/>
      <c r="C329" s="66"/>
      <c r="D329" s="79"/>
      <c r="E329" s="79"/>
      <c r="F329" s="171"/>
      <c r="G329" s="66"/>
      <c r="H329" s="364">
        <v>5.3</v>
      </c>
      <c r="I329" s="13" t="s">
        <v>421</v>
      </c>
      <c r="J329" s="13"/>
      <c r="K329" s="22"/>
      <c r="L329" s="11"/>
      <c r="M329" s="11"/>
      <c r="N329" s="11"/>
      <c r="O329" s="11"/>
      <c r="P329" s="11"/>
      <c r="Q329" s="715">
        <v>0</v>
      </c>
      <c r="R329" s="717">
        <v>3</v>
      </c>
      <c r="S329" s="185"/>
      <c r="U329" s="364">
        <v>5.3</v>
      </c>
      <c r="V329" s="743"/>
      <c r="W329" s="719"/>
    </row>
    <row r="330" spans="1:23" ht="47.25" customHeight="1">
      <c r="A330" s="363"/>
      <c r="B330" s="71"/>
      <c r="C330" s="11"/>
      <c r="D330" s="71"/>
      <c r="E330" s="71"/>
      <c r="F330" s="171"/>
      <c r="G330" s="11"/>
      <c r="H330" s="364"/>
      <c r="I330" s="22"/>
      <c r="J330" s="22"/>
      <c r="K330" s="402"/>
      <c r="L330" s="402"/>
      <c r="M330" s="11"/>
      <c r="N330" s="11"/>
      <c r="O330" s="11"/>
      <c r="P330" s="11"/>
      <c r="Q330" s="715"/>
      <c r="R330" s="717"/>
      <c r="S330" s="185"/>
      <c r="U330" s="364"/>
      <c r="V330" s="743"/>
      <c r="W330" s="719"/>
    </row>
    <row r="331" spans="1:23" ht="3" customHeight="1" thickBot="1">
      <c r="A331" s="413"/>
      <c r="B331" s="79"/>
      <c r="C331" s="22"/>
      <c r="D331" s="79"/>
      <c r="E331" s="79"/>
      <c r="F331" s="171"/>
      <c r="G331" s="22"/>
      <c r="H331" s="364"/>
      <c r="I331" s="22"/>
      <c r="J331" s="22"/>
      <c r="K331" s="22"/>
      <c r="L331" s="11"/>
      <c r="M331" s="11"/>
      <c r="N331" s="11"/>
      <c r="O331" s="11"/>
      <c r="P331" s="11"/>
      <c r="Q331" s="658"/>
      <c r="R331" s="375"/>
      <c r="S331" s="185"/>
      <c r="U331" s="364"/>
      <c r="V331" s="476"/>
      <c r="W331" s="477"/>
    </row>
    <row r="332" spans="1:23" ht="12.75">
      <c r="A332" s="410"/>
      <c r="B332" s="12" t="s">
        <v>316</v>
      </c>
      <c r="C332" s="12"/>
      <c r="D332" s="81"/>
      <c r="E332" s="81"/>
      <c r="F332" s="113"/>
      <c r="G332" s="81" t="s">
        <v>11</v>
      </c>
      <c r="H332" s="361">
        <v>6.1</v>
      </c>
      <c r="I332" s="116" t="s">
        <v>422</v>
      </c>
      <c r="J332" s="116"/>
      <c r="K332" s="116"/>
      <c r="L332" s="12"/>
      <c r="M332" s="12"/>
      <c r="N332" s="12"/>
      <c r="O332" s="12"/>
      <c r="P332" s="12"/>
      <c r="Q332" s="707" t="s">
        <v>347</v>
      </c>
      <c r="R332" s="721" t="s">
        <v>173</v>
      </c>
      <c r="S332" s="189"/>
      <c r="U332" s="364">
        <v>6.1</v>
      </c>
      <c r="V332" s="746"/>
      <c r="W332" s="734"/>
    </row>
    <row r="333" spans="1:23" ht="12.75">
      <c r="A333" s="393"/>
      <c r="B333" s="11" t="s">
        <v>317</v>
      </c>
      <c r="C333" s="11" t="s">
        <v>317</v>
      </c>
      <c r="D333" s="77"/>
      <c r="E333" s="77"/>
      <c r="F333" s="171"/>
      <c r="G333" s="11"/>
      <c r="H333" s="364"/>
      <c r="I333" s="22"/>
      <c r="J333" s="22" t="s">
        <v>318</v>
      </c>
      <c r="K333" s="402"/>
      <c r="L333" s="402" t="s">
        <v>338</v>
      </c>
      <c r="M333" s="402"/>
      <c r="N333" s="11"/>
      <c r="O333" s="11"/>
      <c r="P333" s="11"/>
      <c r="Q333" s="715"/>
      <c r="R333" s="722"/>
      <c r="S333" s="185"/>
      <c r="U333" s="364"/>
      <c r="V333" s="747"/>
      <c r="W333" s="748"/>
    </row>
    <row r="334" spans="1:23" ht="12.75">
      <c r="A334" s="393"/>
      <c r="B334" s="77"/>
      <c r="C334" s="11"/>
      <c r="D334" s="77"/>
      <c r="E334" s="77"/>
      <c r="F334" s="171"/>
      <c r="G334" s="11"/>
      <c r="H334" s="364"/>
      <c r="I334" s="22"/>
      <c r="J334" s="22" t="s">
        <v>319</v>
      </c>
      <c r="K334" s="402"/>
      <c r="L334" s="402" t="s">
        <v>336</v>
      </c>
      <c r="M334" s="22" t="s">
        <v>320</v>
      </c>
      <c r="N334" s="11"/>
      <c r="O334" s="11"/>
      <c r="P334" s="11"/>
      <c r="Q334" s="715"/>
      <c r="R334" s="722"/>
      <c r="S334" s="185"/>
      <c r="U334" s="364"/>
      <c r="V334" s="747"/>
      <c r="W334" s="748"/>
    </row>
    <row r="335" spans="1:23" ht="12.75">
      <c r="A335" s="393"/>
      <c r="B335" s="77"/>
      <c r="C335" s="11"/>
      <c r="D335" s="77"/>
      <c r="E335" s="77"/>
      <c r="F335" s="171"/>
      <c r="G335" s="11"/>
      <c r="H335" s="364"/>
      <c r="I335" s="22"/>
      <c r="J335" s="22" t="s">
        <v>321</v>
      </c>
      <c r="K335" s="402"/>
      <c r="L335" s="402" t="s">
        <v>336</v>
      </c>
      <c r="M335" s="22" t="s">
        <v>322</v>
      </c>
      <c r="N335" s="11"/>
      <c r="O335" s="11"/>
      <c r="P335" s="11"/>
      <c r="Q335" s="715"/>
      <c r="R335" s="722"/>
      <c r="S335" s="185"/>
      <c r="U335" s="364"/>
      <c r="V335" s="747"/>
      <c r="W335" s="748"/>
    </row>
    <row r="336" spans="1:23" ht="47.25" customHeight="1" thickBot="1">
      <c r="A336" s="363"/>
      <c r="B336" s="71"/>
      <c r="C336" s="11"/>
      <c r="D336" s="71"/>
      <c r="E336" s="71"/>
      <c r="F336" s="171"/>
      <c r="G336" s="11"/>
      <c r="H336" s="364"/>
      <c r="I336" s="22"/>
      <c r="J336" s="22"/>
      <c r="K336" s="402"/>
      <c r="L336" s="402"/>
      <c r="M336" s="11"/>
      <c r="N336" s="11"/>
      <c r="O336" s="11"/>
      <c r="P336" s="11"/>
      <c r="Q336" s="715"/>
      <c r="R336" s="722"/>
      <c r="S336" s="185"/>
      <c r="U336" s="364"/>
      <c r="V336" s="747"/>
      <c r="W336" s="748"/>
    </row>
    <row r="337" spans="1:23" ht="13.5" thickBot="1">
      <c r="A337" s="393"/>
      <c r="B337" s="77"/>
      <c r="C337" s="11"/>
      <c r="D337" s="77"/>
      <c r="E337" s="77"/>
      <c r="F337" s="171"/>
      <c r="G337" s="11"/>
      <c r="H337" s="364">
        <v>6.2</v>
      </c>
      <c r="I337" s="22" t="s">
        <v>323</v>
      </c>
      <c r="J337" s="22"/>
      <c r="K337" s="22"/>
      <c r="L337" s="11"/>
      <c r="M337" s="11"/>
      <c r="N337" s="11"/>
      <c r="O337" s="11"/>
      <c r="P337" s="11"/>
      <c r="Q337" s="658">
        <v>0</v>
      </c>
      <c r="R337" s="375">
        <v>2</v>
      </c>
      <c r="S337" s="185"/>
      <c r="U337" s="364">
        <v>6.2</v>
      </c>
      <c r="V337" s="478"/>
      <c r="W337" s="479"/>
    </row>
    <row r="338" spans="1:23" ht="12.75">
      <c r="A338" s="413"/>
      <c r="B338" s="79"/>
      <c r="C338" s="66"/>
      <c r="D338" s="79"/>
      <c r="E338" s="79"/>
      <c r="F338" s="171"/>
      <c r="G338" s="66"/>
      <c r="H338" s="364">
        <v>6.3</v>
      </c>
      <c r="I338" s="13" t="s">
        <v>346</v>
      </c>
      <c r="J338" s="13"/>
      <c r="K338" s="22"/>
      <c r="L338" s="11"/>
      <c r="M338" s="11"/>
      <c r="N338" s="11"/>
      <c r="O338" s="11"/>
      <c r="P338" s="11"/>
      <c r="Q338" s="658">
        <v>0</v>
      </c>
      <c r="R338" s="375">
        <v>4</v>
      </c>
      <c r="S338" s="185"/>
      <c r="U338" s="364">
        <v>6.3</v>
      </c>
      <c r="V338" s="476"/>
      <c r="W338" s="477"/>
    </row>
    <row r="339" spans="1:23" ht="3" customHeight="1" thickBot="1">
      <c r="A339" s="363"/>
      <c r="B339" s="71"/>
      <c r="C339" s="115"/>
      <c r="D339" s="71"/>
      <c r="E339" s="71"/>
      <c r="F339" s="171"/>
      <c r="G339" s="115"/>
      <c r="H339" s="364"/>
      <c r="I339" s="22"/>
      <c r="J339" s="22"/>
      <c r="K339" s="22"/>
      <c r="L339" s="11"/>
      <c r="M339" s="11"/>
      <c r="N339" s="11"/>
      <c r="O339" s="11"/>
      <c r="P339" s="11"/>
      <c r="Q339" s="658"/>
      <c r="R339" s="375"/>
      <c r="S339" s="185"/>
      <c r="U339" s="364"/>
      <c r="V339" s="464"/>
      <c r="W339" s="465"/>
    </row>
    <row r="340" spans="1:23" ht="12.75">
      <c r="A340" s="410"/>
      <c r="B340" s="8" t="s">
        <v>71</v>
      </c>
      <c r="C340" s="8"/>
      <c r="D340" s="81"/>
      <c r="E340" s="73"/>
      <c r="F340" s="113"/>
      <c r="G340" s="81" t="s">
        <v>11</v>
      </c>
      <c r="H340" s="361">
        <v>7.1</v>
      </c>
      <c r="I340" s="116" t="s">
        <v>398</v>
      </c>
      <c r="J340" s="116"/>
      <c r="K340" s="116"/>
      <c r="L340" s="12"/>
      <c r="M340" s="12"/>
      <c r="N340" s="12"/>
      <c r="O340" s="12"/>
      <c r="P340" s="12"/>
      <c r="Q340" s="707">
        <v>0</v>
      </c>
      <c r="R340" s="716">
        <v>2</v>
      </c>
      <c r="S340" s="189"/>
      <c r="U340" s="364">
        <v>7.1</v>
      </c>
      <c r="V340" s="718"/>
      <c r="W340" s="718"/>
    </row>
    <row r="341" spans="1:23" ht="48" customHeight="1">
      <c r="A341" s="393"/>
      <c r="B341" s="77"/>
      <c r="C341" s="51"/>
      <c r="D341" s="77"/>
      <c r="E341" s="77"/>
      <c r="F341" s="171"/>
      <c r="G341" s="51"/>
      <c r="H341" s="364"/>
      <c r="I341" s="11"/>
      <c r="J341" s="22"/>
      <c r="K341" s="402"/>
      <c r="L341" s="11"/>
      <c r="M341" s="11"/>
      <c r="N341" s="11"/>
      <c r="O341" s="11"/>
      <c r="P341" s="11"/>
      <c r="Q341" s="715"/>
      <c r="R341" s="717"/>
      <c r="S341" s="263"/>
      <c r="U341" s="364"/>
      <c r="V341" s="719"/>
      <c r="W341" s="719"/>
    </row>
    <row r="342" spans="1:23" ht="13.5" thickBot="1">
      <c r="A342" s="393"/>
      <c r="B342" s="71"/>
      <c r="C342" s="10"/>
      <c r="D342" s="77"/>
      <c r="E342" s="71"/>
      <c r="F342" s="171"/>
      <c r="G342" s="10"/>
      <c r="H342" s="364">
        <v>7.2</v>
      </c>
      <c r="I342" s="22" t="s">
        <v>144</v>
      </c>
      <c r="J342" s="22"/>
      <c r="K342" s="22"/>
      <c r="L342" s="11"/>
      <c r="M342" s="11"/>
      <c r="N342" s="11"/>
      <c r="O342" s="11"/>
      <c r="P342" s="11"/>
      <c r="Q342" s="658">
        <v>0</v>
      </c>
      <c r="R342" s="375">
        <v>1</v>
      </c>
      <c r="S342" s="185"/>
      <c r="U342" s="364">
        <v>7.2</v>
      </c>
      <c r="V342" s="477"/>
      <c r="W342" s="477"/>
    </row>
    <row r="343" spans="1:23" ht="12.75">
      <c r="A343" s="363"/>
      <c r="B343" s="10"/>
      <c r="C343" s="10"/>
      <c r="D343" s="71"/>
      <c r="E343" s="71"/>
      <c r="F343" s="171"/>
      <c r="G343" s="10"/>
      <c r="H343" s="364">
        <v>7.3</v>
      </c>
      <c r="I343" s="22" t="s">
        <v>62</v>
      </c>
      <c r="J343" s="22"/>
      <c r="K343" s="22"/>
      <c r="L343" s="11"/>
      <c r="M343" s="11"/>
      <c r="N343" s="11"/>
      <c r="O343" s="11"/>
      <c r="P343" s="11"/>
      <c r="Q343" s="715">
        <v>0</v>
      </c>
      <c r="R343" s="717">
        <v>3</v>
      </c>
      <c r="S343" s="185"/>
      <c r="U343" s="364">
        <v>7.3</v>
      </c>
      <c r="V343" s="742"/>
      <c r="W343" s="718"/>
    </row>
    <row r="344" spans="1:23" ht="12.75">
      <c r="A344" s="393"/>
      <c r="B344" s="77"/>
      <c r="C344" s="11"/>
      <c r="D344" s="77"/>
      <c r="E344" s="77"/>
      <c r="F344" s="171"/>
      <c r="G344" s="11"/>
      <c r="H344" s="364"/>
      <c r="I344" s="22"/>
      <c r="J344" s="22" t="s">
        <v>318</v>
      </c>
      <c r="K344" s="127"/>
      <c r="L344" s="402" t="s">
        <v>339</v>
      </c>
      <c r="M344" s="11"/>
      <c r="N344" s="11"/>
      <c r="O344" s="11"/>
      <c r="P344" s="11"/>
      <c r="Q344" s="715"/>
      <c r="R344" s="717"/>
      <c r="S344" s="185"/>
      <c r="U344" s="364"/>
      <c r="V344" s="743"/>
      <c r="W344" s="719"/>
    </row>
    <row r="345" spans="1:23" ht="12.75">
      <c r="A345" s="393"/>
      <c r="B345" s="77"/>
      <c r="C345" s="11"/>
      <c r="D345" s="77"/>
      <c r="E345" s="77"/>
      <c r="F345" s="171"/>
      <c r="G345" s="11"/>
      <c r="H345" s="364"/>
      <c r="I345" s="22"/>
      <c r="J345" s="22" t="s">
        <v>324</v>
      </c>
      <c r="K345" s="127"/>
      <c r="L345" s="402" t="s">
        <v>336</v>
      </c>
      <c r="M345" s="22" t="s">
        <v>325</v>
      </c>
      <c r="N345" s="22"/>
      <c r="O345" s="11"/>
      <c r="P345" s="11"/>
      <c r="Q345" s="715"/>
      <c r="R345" s="717"/>
      <c r="S345" s="185"/>
      <c r="U345" s="364"/>
      <c r="V345" s="743"/>
      <c r="W345" s="719"/>
    </row>
    <row r="346" spans="1:23" ht="12.75">
      <c r="A346" s="393"/>
      <c r="B346" s="77"/>
      <c r="C346" s="11"/>
      <c r="D346" s="77"/>
      <c r="E346" s="77"/>
      <c r="F346" s="171"/>
      <c r="G346" s="11"/>
      <c r="H346" s="364"/>
      <c r="I346" s="22"/>
      <c r="J346" s="22" t="s">
        <v>326</v>
      </c>
      <c r="K346" s="402"/>
      <c r="L346" s="402" t="s">
        <v>336</v>
      </c>
      <c r="M346" s="22" t="s">
        <v>293</v>
      </c>
      <c r="N346" s="11"/>
      <c r="O346" s="11"/>
      <c r="P346" s="11"/>
      <c r="Q346" s="715"/>
      <c r="R346" s="717"/>
      <c r="S346" s="185"/>
      <c r="U346" s="364"/>
      <c r="V346" s="743"/>
      <c r="W346" s="719"/>
    </row>
    <row r="347" spans="1:23" ht="3" customHeight="1" thickBot="1">
      <c r="A347" s="374"/>
      <c r="B347" s="74"/>
      <c r="C347" s="44"/>
      <c r="D347" s="74"/>
      <c r="E347" s="74"/>
      <c r="F347" s="172"/>
      <c r="G347" s="44"/>
      <c r="H347" s="369"/>
      <c r="I347" s="44"/>
      <c r="J347" s="44"/>
      <c r="K347" s="44"/>
      <c r="L347" s="21"/>
      <c r="M347" s="21"/>
      <c r="N347" s="21"/>
      <c r="O347" s="21"/>
      <c r="P347" s="21"/>
      <c r="Q347" s="409"/>
      <c r="R347" s="371"/>
      <c r="S347" s="191"/>
      <c r="U347" s="364"/>
      <c r="V347" s="464"/>
      <c r="W347" s="465"/>
    </row>
    <row r="348" spans="1:19" ht="12.75">
      <c r="A348" s="77"/>
      <c r="B348" s="77"/>
      <c r="C348" s="11"/>
      <c r="D348" s="77"/>
      <c r="E348" s="77"/>
      <c r="F348" s="171"/>
      <c r="G348" s="11"/>
      <c r="H348" s="364"/>
      <c r="I348" s="22"/>
      <c r="J348" s="22"/>
      <c r="K348" s="402"/>
      <c r="L348" s="402"/>
      <c r="M348" s="22"/>
      <c r="N348" s="11"/>
      <c r="O348" s="11"/>
      <c r="P348" s="11"/>
      <c r="Q348" s="439"/>
      <c r="R348" s="440"/>
      <c r="S348" s="97"/>
    </row>
    <row r="349" spans="1:19" ht="12.75">
      <c r="A349" s="77"/>
      <c r="B349" s="77"/>
      <c r="C349" s="11"/>
      <c r="D349" s="77"/>
      <c r="E349" s="77"/>
      <c r="F349" s="171"/>
      <c r="G349" s="11"/>
      <c r="H349" s="364"/>
      <c r="I349" s="22"/>
      <c r="J349" s="22"/>
      <c r="K349" s="402"/>
      <c r="L349" s="402"/>
      <c r="M349" s="22"/>
      <c r="N349" s="11"/>
      <c r="O349" s="11"/>
      <c r="P349" s="11"/>
      <c r="Q349" s="439"/>
      <c r="R349" s="440"/>
      <c r="S349" s="97"/>
    </row>
    <row r="350" spans="1:19" ht="12.75">
      <c r="A350" s="77"/>
      <c r="B350" s="77"/>
      <c r="C350" s="11"/>
      <c r="D350" s="77"/>
      <c r="E350" s="77"/>
      <c r="F350" s="171"/>
      <c r="G350" s="11"/>
      <c r="H350" s="364"/>
      <c r="I350" s="22"/>
      <c r="J350" s="22"/>
      <c r="K350" s="402"/>
      <c r="L350" s="402"/>
      <c r="M350" s="22"/>
      <c r="N350" s="11"/>
      <c r="O350" s="11"/>
      <c r="P350" s="11"/>
      <c r="Q350" s="439"/>
      <c r="R350" s="440"/>
      <c r="S350" s="97"/>
    </row>
    <row r="351" spans="1:19" ht="12.75">
      <c r="A351" s="77"/>
      <c r="B351" s="77"/>
      <c r="C351" s="11"/>
      <c r="D351" s="77"/>
      <c r="E351" s="77"/>
      <c r="F351" s="171"/>
      <c r="G351" s="11"/>
      <c r="H351" s="364"/>
      <c r="I351" s="22"/>
      <c r="J351" s="22"/>
      <c r="K351" s="402"/>
      <c r="L351" s="402"/>
      <c r="M351" s="22"/>
      <c r="N351" s="11"/>
      <c r="O351" s="11"/>
      <c r="P351" s="11"/>
      <c r="Q351" s="439"/>
      <c r="R351" s="440"/>
      <c r="S351" s="97"/>
    </row>
    <row r="352" spans="1:19" ht="12.75">
      <c r="A352" s="77"/>
      <c r="B352" s="77"/>
      <c r="C352" s="11"/>
      <c r="D352" s="77"/>
      <c r="E352" s="77"/>
      <c r="F352" s="171"/>
      <c r="G352" s="11"/>
      <c r="H352" s="364"/>
      <c r="I352" s="22"/>
      <c r="J352" s="22"/>
      <c r="K352" s="402"/>
      <c r="L352" s="402"/>
      <c r="M352" s="22"/>
      <c r="N352" s="11"/>
      <c r="O352" s="11"/>
      <c r="P352" s="11"/>
      <c r="Q352" s="439"/>
      <c r="R352" s="440"/>
      <c r="S352" s="97"/>
    </row>
    <row r="353" spans="1:19" ht="12.75">
      <c r="A353" s="77"/>
      <c r="B353" s="77"/>
      <c r="C353" s="11"/>
      <c r="D353" s="77"/>
      <c r="E353" s="77"/>
      <c r="F353" s="171"/>
      <c r="G353" s="11"/>
      <c r="H353" s="364"/>
      <c r="I353" s="22"/>
      <c r="J353" s="22"/>
      <c r="K353" s="402"/>
      <c r="L353" s="402"/>
      <c r="M353" s="22"/>
      <c r="N353" s="11"/>
      <c r="O353" s="11"/>
      <c r="P353" s="11"/>
      <c r="Q353" s="439"/>
      <c r="R353" s="440"/>
      <c r="S353" s="97"/>
    </row>
    <row r="354" spans="1:19" ht="12.75">
      <c r="A354" s="77"/>
      <c r="B354" s="77"/>
      <c r="C354" s="11"/>
      <c r="D354" s="77"/>
      <c r="E354" s="77"/>
      <c r="F354" s="171"/>
      <c r="G354" s="11"/>
      <c r="H354" s="364"/>
      <c r="I354" s="22"/>
      <c r="J354" s="22"/>
      <c r="K354" s="402"/>
      <c r="L354" s="402"/>
      <c r="M354" s="22"/>
      <c r="N354" s="11"/>
      <c r="O354" s="11"/>
      <c r="P354" s="11"/>
      <c r="Q354" s="439"/>
      <c r="R354" s="440"/>
      <c r="S354" s="97"/>
    </row>
    <row r="355" spans="1:19" ht="12.75">
      <c r="A355" s="77"/>
      <c r="B355" s="77"/>
      <c r="C355" s="11"/>
      <c r="D355" s="77"/>
      <c r="E355" s="77"/>
      <c r="F355" s="171"/>
      <c r="G355" s="11"/>
      <c r="H355" s="364"/>
      <c r="I355" s="22"/>
      <c r="J355" s="22"/>
      <c r="K355" s="402"/>
      <c r="L355" s="402"/>
      <c r="M355" s="22"/>
      <c r="N355" s="11"/>
      <c r="O355" s="11"/>
      <c r="P355" s="11"/>
      <c r="Q355" s="439"/>
      <c r="R355" s="440"/>
      <c r="S355" s="97"/>
    </row>
    <row r="356" spans="1:19" ht="12.75">
      <c r="A356" s="77"/>
      <c r="B356" s="77"/>
      <c r="C356" s="11"/>
      <c r="D356" s="77"/>
      <c r="E356" s="77"/>
      <c r="F356" s="171"/>
      <c r="G356" s="11"/>
      <c r="H356" s="364"/>
      <c r="I356" s="22"/>
      <c r="J356" s="22"/>
      <c r="K356" s="402"/>
      <c r="L356" s="402"/>
      <c r="M356" s="22"/>
      <c r="N356" s="11"/>
      <c r="O356" s="11"/>
      <c r="P356" s="11"/>
      <c r="Q356" s="439"/>
      <c r="R356" s="440"/>
      <c r="S356" s="97"/>
    </row>
    <row r="357" spans="1:19" ht="12.75">
      <c r="A357" s="77"/>
      <c r="B357" s="77"/>
      <c r="C357" s="11"/>
      <c r="D357" s="77"/>
      <c r="E357" s="77"/>
      <c r="F357" s="171"/>
      <c r="G357" s="11"/>
      <c r="H357" s="364"/>
      <c r="I357" s="22"/>
      <c r="J357" s="22"/>
      <c r="K357" s="402"/>
      <c r="L357" s="402"/>
      <c r="M357" s="22"/>
      <c r="N357" s="11"/>
      <c r="O357" s="11"/>
      <c r="P357" s="11"/>
      <c r="Q357" s="439"/>
      <c r="R357" s="440"/>
      <c r="S357" s="97"/>
    </row>
    <row r="358" ht="18" customHeight="1"/>
    <row r="359" spans="2:19" ht="18.75">
      <c r="B359" s="316"/>
      <c r="C359" s="316"/>
      <c r="D359" s="316"/>
      <c r="E359" s="316"/>
      <c r="F359" s="316"/>
      <c r="G359" s="316"/>
      <c r="H359" s="316"/>
      <c r="I359" s="698" t="s">
        <v>340</v>
      </c>
      <c r="J359" s="698"/>
      <c r="K359" s="698"/>
      <c r="L359" s="698"/>
      <c r="M359" s="698"/>
      <c r="N359" s="698"/>
      <c r="O359" s="698"/>
      <c r="P359" s="698"/>
      <c r="Q359" s="698"/>
      <c r="R359" s="698"/>
      <c r="S359" s="698"/>
    </row>
    <row r="360" spans="2:19" ht="19.5">
      <c r="B360" s="315"/>
      <c r="C360" s="315"/>
      <c r="D360" s="315"/>
      <c r="E360" s="315"/>
      <c r="F360" s="223" t="s">
        <v>113</v>
      </c>
      <c r="G360" s="322"/>
      <c r="H360" s="322"/>
      <c r="I360" s="699" t="s">
        <v>145</v>
      </c>
      <c r="J360" s="699"/>
      <c r="K360" s="699"/>
      <c r="L360" s="699"/>
      <c r="M360" s="699"/>
      <c r="N360" s="699"/>
      <c r="O360" s="699"/>
      <c r="P360" s="699"/>
      <c r="Q360" s="699"/>
      <c r="R360" s="699"/>
      <c r="S360" s="699"/>
    </row>
    <row r="361" spans="1:19" ht="15.75">
      <c r="A361" s="289"/>
      <c r="B361" s="289"/>
      <c r="C361" s="289"/>
      <c r="D361" s="289"/>
      <c r="E361" s="289"/>
      <c r="F361" s="289"/>
      <c r="G361" s="289"/>
      <c r="H361" s="289"/>
      <c r="I361" s="289"/>
      <c r="J361" s="289"/>
      <c r="K361" s="289"/>
      <c r="L361" s="289"/>
      <c r="M361" s="289"/>
      <c r="N361" s="289"/>
      <c r="O361" s="289"/>
      <c r="P361" s="289"/>
      <c r="Q361" s="289"/>
      <c r="R361" s="289"/>
      <c r="S361" s="289"/>
    </row>
    <row r="362" ht="13.5" thickBot="1"/>
    <row r="363" spans="1:19" ht="15">
      <c r="A363" s="287"/>
      <c r="B363" s="206"/>
      <c r="C363" s="93"/>
      <c r="D363" s="207"/>
      <c r="E363" s="207"/>
      <c r="F363" s="93"/>
      <c r="G363" s="243"/>
      <c r="H363" s="243"/>
      <c r="I363" s="244"/>
      <c r="J363" s="244"/>
      <c r="K363" s="244"/>
      <c r="L363" s="241"/>
      <c r="M363" s="244"/>
      <c r="N363" s="241"/>
      <c r="O363" s="244"/>
      <c r="P363" s="241"/>
      <c r="Q363" s="244"/>
      <c r="R363" s="241"/>
      <c r="S363" s="285"/>
    </row>
    <row r="364" spans="1:23" ht="15">
      <c r="A364" s="288" t="s">
        <v>112</v>
      </c>
      <c r="B364" s="181"/>
      <c r="C364" s="91"/>
      <c r="D364" s="182"/>
      <c r="E364" s="182"/>
      <c r="F364" s="91"/>
      <c r="G364" s="197"/>
      <c r="H364" s="197"/>
      <c r="I364" s="198"/>
      <c r="J364" s="198"/>
      <c r="K364" s="198"/>
      <c r="L364" s="169"/>
      <c r="M364" s="198"/>
      <c r="N364" s="169"/>
      <c r="O364" s="198"/>
      <c r="P364" s="169"/>
      <c r="Q364" s="169" t="s">
        <v>213</v>
      </c>
      <c r="R364" s="169" t="s">
        <v>214</v>
      </c>
      <c r="S364" s="351"/>
      <c r="V364" s="463" t="s">
        <v>361</v>
      </c>
      <c r="W364" s="456" t="s">
        <v>363</v>
      </c>
    </row>
    <row r="365" spans="1:23" ht="15.75" thickBot="1">
      <c r="A365" s="213"/>
      <c r="B365" s="214"/>
      <c r="C365" s="92"/>
      <c r="D365" s="215"/>
      <c r="E365" s="215"/>
      <c r="F365" s="92"/>
      <c r="G365" s="216"/>
      <c r="H365" s="216"/>
      <c r="I365" s="201"/>
      <c r="J365" s="201"/>
      <c r="K365" s="201"/>
      <c r="L365" s="92"/>
      <c r="M365" s="201"/>
      <c r="N365" s="92"/>
      <c r="O365" s="201"/>
      <c r="P365" s="286"/>
      <c r="Q365" s="286" t="s">
        <v>215</v>
      </c>
      <c r="R365" s="286" t="s">
        <v>142</v>
      </c>
      <c r="S365" s="245"/>
      <c r="V365" s="463" t="s">
        <v>362</v>
      </c>
      <c r="W365" s="463" t="s">
        <v>362</v>
      </c>
    </row>
    <row r="366" spans="1:19" ht="16.5" thickBot="1">
      <c r="A366" s="562"/>
      <c r="B366" s="519"/>
      <c r="C366" s="512" t="s">
        <v>476</v>
      </c>
      <c r="D366" s="519"/>
      <c r="E366" s="519"/>
      <c r="F366" s="512"/>
      <c r="G366" s="513"/>
      <c r="H366" s="513"/>
      <c r="I366" s="514"/>
      <c r="J366" s="515"/>
      <c r="K366" s="515"/>
      <c r="L366" s="515" t="s">
        <v>187</v>
      </c>
      <c r="M366" s="515"/>
      <c r="N366" s="515"/>
      <c r="O366" s="515"/>
      <c r="P366" s="515"/>
      <c r="Q366" s="552">
        <f>Q129</f>
        <v>0</v>
      </c>
      <c r="R366" s="552">
        <v>38</v>
      </c>
      <c r="S366" s="520"/>
    </row>
    <row r="367" spans="1:23" ht="12.75">
      <c r="A367" s="393"/>
      <c r="B367" s="11" t="s">
        <v>72</v>
      </c>
      <c r="C367" s="11"/>
      <c r="D367" s="77"/>
      <c r="E367" s="77"/>
      <c r="F367" s="171"/>
      <c r="G367" s="11"/>
      <c r="H367" s="364">
        <v>8.1</v>
      </c>
      <c r="I367" s="115" t="s">
        <v>423</v>
      </c>
      <c r="J367" s="115"/>
      <c r="K367" s="115"/>
      <c r="L367" s="11"/>
      <c r="M367" s="11"/>
      <c r="N367" s="11"/>
      <c r="O367" s="11"/>
      <c r="P367" s="11"/>
      <c r="Q367" s="715" t="s">
        <v>347</v>
      </c>
      <c r="R367" s="722" t="s">
        <v>173</v>
      </c>
      <c r="S367" s="185"/>
      <c r="U367" s="364">
        <v>8.1</v>
      </c>
      <c r="V367" s="746"/>
      <c r="W367" s="734"/>
    </row>
    <row r="368" spans="1:23" ht="48.75" customHeight="1" thickBot="1">
      <c r="A368" s="363"/>
      <c r="B368" s="71"/>
      <c r="C368" s="11"/>
      <c r="D368" s="71"/>
      <c r="E368" s="71"/>
      <c r="F368" s="171"/>
      <c r="G368" s="11"/>
      <c r="H368" s="364"/>
      <c r="I368" s="22"/>
      <c r="J368" s="22"/>
      <c r="K368" s="402"/>
      <c r="L368" s="402"/>
      <c r="M368" s="11"/>
      <c r="N368" s="11"/>
      <c r="O368" s="11"/>
      <c r="P368" s="11"/>
      <c r="Q368" s="715"/>
      <c r="R368" s="722"/>
      <c r="S368" s="185"/>
      <c r="U368" s="364"/>
      <c r="V368" s="747"/>
      <c r="W368" s="748"/>
    </row>
    <row r="369" spans="1:23" ht="12.75">
      <c r="A369" s="393"/>
      <c r="B369" s="77"/>
      <c r="C369" s="11"/>
      <c r="D369" s="77"/>
      <c r="E369" s="77"/>
      <c r="F369" s="171"/>
      <c r="G369" s="11"/>
      <c r="H369" s="364">
        <v>8.2</v>
      </c>
      <c r="I369" s="22" t="s">
        <v>424</v>
      </c>
      <c r="J369" s="22"/>
      <c r="K369" s="22"/>
      <c r="L369" s="11"/>
      <c r="M369" s="11"/>
      <c r="N369" s="11"/>
      <c r="O369" s="11"/>
      <c r="P369" s="11"/>
      <c r="Q369" s="715">
        <v>0</v>
      </c>
      <c r="R369" s="717">
        <v>2</v>
      </c>
      <c r="S369" s="185"/>
      <c r="U369" s="364">
        <v>8.2</v>
      </c>
      <c r="V369" s="742"/>
      <c r="W369" s="718"/>
    </row>
    <row r="370" spans="1:23" ht="78" customHeight="1" thickBot="1">
      <c r="A370" s="363"/>
      <c r="B370" s="71"/>
      <c r="C370" s="11"/>
      <c r="D370" s="71"/>
      <c r="E370" s="71"/>
      <c r="F370" s="171"/>
      <c r="G370" s="11"/>
      <c r="H370" s="364"/>
      <c r="I370" s="22"/>
      <c r="J370" s="22"/>
      <c r="K370" s="402"/>
      <c r="L370" s="402"/>
      <c r="M370" s="11"/>
      <c r="N370" s="11"/>
      <c r="O370" s="11"/>
      <c r="P370" s="11"/>
      <c r="Q370" s="715"/>
      <c r="R370" s="717"/>
      <c r="S370" s="185"/>
      <c r="U370" s="364"/>
      <c r="V370" s="744"/>
      <c r="W370" s="736"/>
    </row>
    <row r="371" spans="1:23" ht="12.75">
      <c r="A371" s="393"/>
      <c r="B371" s="77"/>
      <c r="C371" s="66"/>
      <c r="D371" s="77"/>
      <c r="E371" s="77"/>
      <c r="F371" s="171"/>
      <c r="G371" s="77" t="s">
        <v>11</v>
      </c>
      <c r="H371" s="364">
        <v>8.3</v>
      </c>
      <c r="I371" s="13" t="s">
        <v>425</v>
      </c>
      <c r="J371" s="13"/>
      <c r="K371" s="22"/>
      <c r="L371" s="11"/>
      <c r="M371" s="11"/>
      <c r="N371" s="11"/>
      <c r="O371" s="11"/>
      <c r="P371" s="11"/>
      <c r="Q371" s="715">
        <v>0</v>
      </c>
      <c r="R371" s="717">
        <v>3</v>
      </c>
      <c r="S371" s="185"/>
      <c r="U371" s="364">
        <v>8.3</v>
      </c>
      <c r="V371" s="743"/>
      <c r="W371" s="719"/>
    </row>
    <row r="372" spans="1:23" ht="49.5" customHeight="1">
      <c r="A372" s="363"/>
      <c r="B372" s="71"/>
      <c r="C372" s="11"/>
      <c r="D372" s="71"/>
      <c r="E372" s="71"/>
      <c r="F372" s="171"/>
      <c r="G372" s="11"/>
      <c r="H372" s="364"/>
      <c r="I372" s="22"/>
      <c r="J372" s="22"/>
      <c r="K372" s="402"/>
      <c r="L372" s="402"/>
      <c r="M372" s="11"/>
      <c r="N372" s="11"/>
      <c r="O372" s="11"/>
      <c r="P372" s="11"/>
      <c r="Q372" s="715"/>
      <c r="R372" s="717"/>
      <c r="S372" s="185"/>
      <c r="U372" s="364"/>
      <c r="V372" s="743"/>
      <c r="W372" s="719"/>
    </row>
    <row r="373" spans="1:23" ht="3" customHeight="1" thickBot="1">
      <c r="A373" s="414"/>
      <c r="B373" s="82"/>
      <c r="C373" s="42"/>
      <c r="D373" s="82"/>
      <c r="E373" s="82"/>
      <c r="F373" s="172"/>
      <c r="G373" s="42"/>
      <c r="H373" s="369"/>
      <c r="I373" s="117"/>
      <c r="J373" s="117"/>
      <c r="K373" s="117"/>
      <c r="L373" s="43"/>
      <c r="M373" s="43"/>
      <c r="N373" s="43"/>
      <c r="O373" s="43"/>
      <c r="P373" s="43"/>
      <c r="Q373" s="668"/>
      <c r="R373" s="371"/>
      <c r="S373" s="191"/>
      <c r="U373" s="364"/>
      <c r="V373" s="464"/>
      <c r="W373" s="465"/>
    </row>
    <row r="374" spans="1:23" ht="12.75">
      <c r="A374" s="410"/>
      <c r="B374" s="12" t="s">
        <v>42</v>
      </c>
      <c r="C374" s="12"/>
      <c r="D374" s="81"/>
      <c r="E374" s="81"/>
      <c r="F374" s="113"/>
      <c r="G374" s="12"/>
      <c r="H374" s="361">
        <v>9.1</v>
      </c>
      <c r="I374" s="115" t="s">
        <v>426</v>
      </c>
      <c r="J374" s="115"/>
      <c r="K374" s="115"/>
      <c r="L374" s="12"/>
      <c r="M374" s="12"/>
      <c r="N374" s="12"/>
      <c r="O374" s="12"/>
      <c r="P374" s="12"/>
      <c r="Q374" s="707">
        <v>0</v>
      </c>
      <c r="R374" s="716">
        <v>2</v>
      </c>
      <c r="S374" s="189"/>
      <c r="U374" s="364">
        <v>9.1</v>
      </c>
      <c r="V374" s="742"/>
      <c r="W374" s="718"/>
    </row>
    <row r="375" spans="1:23" ht="62.25" customHeight="1" thickBot="1">
      <c r="A375" s="363"/>
      <c r="B375" s="71"/>
      <c r="C375" s="11"/>
      <c r="D375" s="71"/>
      <c r="E375" s="71"/>
      <c r="F375" s="171"/>
      <c r="G375" s="11"/>
      <c r="H375" s="364"/>
      <c r="I375" s="22"/>
      <c r="J375" s="22"/>
      <c r="K375" s="402"/>
      <c r="L375" s="402"/>
      <c r="M375" s="11"/>
      <c r="N375" s="11"/>
      <c r="O375" s="11"/>
      <c r="P375" s="11"/>
      <c r="Q375" s="715"/>
      <c r="R375" s="717"/>
      <c r="S375" s="185"/>
      <c r="U375" s="364"/>
      <c r="V375" s="744"/>
      <c r="W375" s="736"/>
    </row>
    <row r="376" spans="1:23" ht="12.75">
      <c r="A376" s="413"/>
      <c r="B376" s="79"/>
      <c r="C376" s="66"/>
      <c r="D376" s="79"/>
      <c r="E376" s="79"/>
      <c r="F376" s="171"/>
      <c r="G376" s="66"/>
      <c r="H376" s="364">
        <v>9.2</v>
      </c>
      <c r="I376" s="22" t="s">
        <v>427</v>
      </c>
      <c r="J376" s="22"/>
      <c r="K376" s="22"/>
      <c r="L376" s="11"/>
      <c r="M376" s="11"/>
      <c r="N376" s="11"/>
      <c r="O376" s="11"/>
      <c r="P376" s="11"/>
      <c r="Q376" s="715">
        <v>0</v>
      </c>
      <c r="R376" s="733">
        <v>1</v>
      </c>
      <c r="S376" s="268"/>
      <c r="U376" s="364">
        <v>9.2</v>
      </c>
      <c r="V376" s="757"/>
      <c r="W376" s="755"/>
    </row>
    <row r="377" spans="1:23" ht="33" customHeight="1">
      <c r="A377" s="363"/>
      <c r="B377" s="71"/>
      <c r="C377" s="11"/>
      <c r="D377" s="71"/>
      <c r="E377" s="71"/>
      <c r="F377" s="171"/>
      <c r="G377" s="11"/>
      <c r="H377" s="364"/>
      <c r="I377" s="22"/>
      <c r="J377" s="22"/>
      <c r="K377" s="402"/>
      <c r="L377" s="402"/>
      <c r="M377" s="11"/>
      <c r="N377" s="11"/>
      <c r="O377" s="11"/>
      <c r="P377" s="11"/>
      <c r="Q377" s="715"/>
      <c r="R377" s="733"/>
      <c r="S377" s="185"/>
      <c r="U377" s="364"/>
      <c r="V377" s="757"/>
      <c r="W377" s="755"/>
    </row>
    <row r="378" spans="1:23" ht="3" customHeight="1" thickBot="1">
      <c r="A378" s="413"/>
      <c r="B378" s="79"/>
      <c r="C378" s="13"/>
      <c r="D378" s="79"/>
      <c r="E378" s="79"/>
      <c r="F378" s="171"/>
      <c r="G378" s="13"/>
      <c r="H378" s="364"/>
      <c r="I378" s="22"/>
      <c r="J378" s="22"/>
      <c r="K378" s="22"/>
      <c r="L378" s="11"/>
      <c r="M378" s="11"/>
      <c r="N378" s="11"/>
      <c r="O378" s="11"/>
      <c r="P378" s="11"/>
      <c r="Q378" s="670"/>
      <c r="R378" s="441"/>
      <c r="S378" s="268"/>
      <c r="U378" s="364"/>
      <c r="V378" s="466"/>
      <c r="W378" s="467"/>
    </row>
    <row r="379" spans="1:23" ht="12.75">
      <c r="A379" s="410"/>
      <c r="B379" s="12" t="s">
        <v>73</v>
      </c>
      <c r="C379" s="12"/>
      <c r="D379" s="81"/>
      <c r="E379" s="81"/>
      <c r="F379" s="113"/>
      <c r="G379" s="81" t="s">
        <v>11</v>
      </c>
      <c r="H379" s="361">
        <v>10</v>
      </c>
      <c r="I379" s="116" t="s">
        <v>191</v>
      </c>
      <c r="J379" s="116"/>
      <c r="K379" s="116"/>
      <c r="L379" s="12"/>
      <c r="M379" s="12"/>
      <c r="N379" s="12"/>
      <c r="O379" s="12"/>
      <c r="P379" s="12"/>
      <c r="Q379" s="707">
        <v>0</v>
      </c>
      <c r="R379" s="732">
        <v>10</v>
      </c>
      <c r="S379" s="269"/>
      <c r="U379" s="364">
        <v>10</v>
      </c>
      <c r="V379" s="758"/>
      <c r="W379" s="756"/>
    </row>
    <row r="380" spans="1:23" ht="12.75">
      <c r="A380" s="393"/>
      <c r="B380" s="77"/>
      <c r="C380" s="11"/>
      <c r="D380" s="77"/>
      <c r="E380" s="77"/>
      <c r="F380" s="171"/>
      <c r="G380" s="11"/>
      <c r="H380" s="364"/>
      <c r="I380" s="22"/>
      <c r="J380" s="22" t="s">
        <v>327</v>
      </c>
      <c r="K380" s="22"/>
      <c r="L380" s="11"/>
      <c r="M380" s="402" t="s">
        <v>341</v>
      </c>
      <c r="N380" s="11"/>
      <c r="O380" s="11"/>
      <c r="P380" s="11"/>
      <c r="Q380" s="715"/>
      <c r="R380" s="733"/>
      <c r="S380" s="268"/>
      <c r="V380" s="757"/>
      <c r="W380" s="755"/>
    </row>
    <row r="381" spans="1:23" ht="12.75">
      <c r="A381" s="393"/>
      <c r="B381" s="77"/>
      <c r="C381" s="11"/>
      <c r="D381" s="77"/>
      <c r="E381" s="77"/>
      <c r="F381" s="171"/>
      <c r="G381" s="11"/>
      <c r="H381" s="364"/>
      <c r="I381" s="22"/>
      <c r="J381" s="22" t="s">
        <v>328</v>
      </c>
      <c r="K381" s="22"/>
      <c r="L381" s="11"/>
      <c r="M381" s="402" t="s">
        <v>341</v>
      </c>
      <c r="N381" s="22"/>
      <c r="O381" s="22" t="s">
        <v>329</v>
      </c>
      <c r="P381" s="11"/>
      <c r="Q381" s="715"/>
      <c r="R381" s="733"/>
      <c r="S381" s="268"/>
      <c r="V381" s="757"/>
      <c r="W381" s="755"/>
    </row>
    <row r="382" spans="1:23" ht="12.75">
      <c r="A382" s="393"/>
      <c r="B382" s="77"/>
      <c r="C382" s="11"/>
      <c r="D382" s="77"/>
      <c r="E382" s="77"/>
      <c r="F382" s="171"/>
      <c r="G382" s="11"/>
      <c r="H382" s="364"/>
      <c r="I382" s="22"/>
      <c r="J382" s="22" t="s">
        <v>330</v>
      </c>
      <c r="K382" s="22"/>
      <c r="L382" s="11"/>
      <c r="M382" s="402" t="s">
        <v>341</v>
      </c>
      <c r="N382" s="22"/>
      <c r="O382" s="22" t="s">
        <v>329</v>
      </c>
      <c r="P382" s="11"/>
      <c r="Q382" s="715"/>
      <c r="R382" s="733"/>
      <c r="S382" s="268"/>
      <c r="V382" s="757"/>
      <c r="W382" s="755"/>
    </row>
    <row r="383" spans="1:23" ht="13.5" thickBot="1">
      <c r="A383" s="393"/>
      <c r="B383" s="77"/>
      <c r="C383" s="11"/>
      <c r="D383" s="77"/>
      <c r="E383" s="77"/>
      <c r="F383" s="171"/>
      <c r="G383" s="11"/>
      <c r="H383" s="364"/>
      <c r="I383" s="22"/>
      <c r="J383" s="22" t="s">
        <v>331</v>
      </c>
      <c r="K383" s="22"/>
      <c r="L383" s="11"/>
      <c r="M383" s="402" t="s">
        <v>336</v>
      </c>
      <c r="N383" s="22" t="s">
        <v>293</v>
      </c>
      <c r="O383" s="11"/>
      <c r="P383" s="11"/>
      <c r="Q383" s="715"/>
      <c r="R383" s="733"/>
      <c r="S383" s="268"/>
      <c r="V383" s="757"/>
      <c r="W383" s="755"/>
    </row>
    <row r="384" spans="1:23" ht="13.5" customHeight="1">
      <c r="A384" s="410"/>
      <c r="B384" s="12" t="s">
        <v>354</v>
      </c>
      <c r="C384" s="12"/>
      <c r="D384" s="81"/>
      <c r="E384" s="81"/>
      <c r="F384" s="113"/>
      <c r="G384" s="81" t="s">
        <v>11</v>
      </c>
      <c r="H384" s="361">
        <v>11</v>
      </c>
      <c r="I384" s="116" t="s">
        <v>397</v>
      </c>
      <c r="J384" s="116"/>
      <c r="K384" s="116"/>
      <c r="L384" s="12"/>
      <c r="M384" s="12"/>
      <c r="N384" s="12"/>
      <c r="O384" s="12"/>
      <c r="P384" s="12"/>
      <c r="Q384" s="707">
        <v>0</v>
      </c>
      <c r="R384" s="709">
        <v>1</v>
      </c>
      <c r="S384" s="430"/>
      <c r="U384" s="364">
        <v>11</v>
      </c>
      <c r="V384" s="711"/>
      <c r="W384" s="713"/>
    </row>
    <row r="385" spans="1:23" ht="48" customHeight="1" thickBot="1">
      <c r="A385" s="374"/>
      <c r="B385" s="452" t="s">
        <v>233</v>
      </c>
      <c r="C385" s="427"/>
      <c r="D385" s="74"/>
      <c r="E385" s="74"/>
      <c r="F385" s="172"/>
      <c r="G385" s="427"/>
      <c r="H385" s="369"/>
      <c r="I385" s="21"/>
      <c r="J385" s="44"/>
      <c r="K385" s="405"/>
      <c r="L385" s="21"/>
      <c r="M385" s="21"/>
      <c r="N385" s="21"/>
      <c r="O385" s="21"/>
      <c r="P385" s="21"/>
      <c r="Q385" s="708"/>
      <c r="R385" s="710"/>
      <c r="S385" s="264"/>
      <c r="U385" s="364"/>
      <c r="V385" s="712"/>
      <c r="W385" s="714"/>
    </row>
    <row r="386" ht="13.5" thickBot="1"/>
    <row r="387" spans="1:19" s="67" customFormat="1" ht="3" customHeight="1">
      <c r="A387" s="141"/>
      <c r="B387" s="142"/>
      <c r="C387" s="142"/>
      <c r="D387" s="142"/>
      <c r="E387" s="142"/>
      <c r="F387" s="143"/>
      <c r="G387" s="144"/>
      <c r="H387" s="144"/>
      <c r="I387" s="145"/>
      <c r="J387" s="144"/>
      <c r="K387" s="144"/>
      <c r="L387" s="144"/>
      <c r="M387" s="144"/>
      <c r="N387" s="144"/>
      <c r="O387" s="144"/>
      <c r="P387" s="146"/>
      <c r="Q387" s="142"/>
      <c r="R387" s="143"/>
      <c r="S387" s="147"/>
    </row>
    <row r="388" spans="1:19" s="167" customFormat="1" ht="43.5" customHeight="1">
      <c r="A388" s="165"/>
      <c r="B388" s="726" t="s">
        <v>139</v>
      </c>
      <c r="C388" s="726"/>
      <c r="D388" s="726"/>
      <c r="E388" s="726"/>
      <c r="F388" s="726"/>
      <c r="G388" s="726"/>
      <c r="H388" s="726"/>
      <c r="I388" s="726"/>
      <c r="J388" s="726"/>
      <c r="K388" s="726"/>
      <c r="L388" s="726"/>
      <c r="M388" s="726"/>
      <c r="N388" s="726"/>
      <c r="O388" s="726"/>
      <c r="P388" s="726"/>
      <c r="Q388" s="726"/>
      <c r="R388" s="726"/>
      <c r="S388" s="166"/>
    </row>
    <row r="389" spans="1:19" s="67" customFormat="1" ht="3" customHeight="1">
      <c r="A389" s="133"/>
      <c r="B389" s="127"/>
      <c r="C389" s="127"/>
      <c r="D389" s="127"/>
      <c r="E389" s="127"/>
      <c r="F389" s="126"/>
      <c r="G389" s="126"/>
      <c r="H389" s="126"/>
      <c r="I389" s="130"/>
      <c r="J389" s="129"/>
      <c r="K389" s="129"/>
      <c r="L389" s="129"/>
      <c r="M389" s="129"/>
      <c r="N389" s="129"/>
      <c r="O389" s="129"/>
      <c r="P389" s="131"/>
      <c r="Q389" s="124"/>
      <c r="R389" s="125"/>
      <c r="S389" s="134"/>
    </row>
    <row r="390" spans="1:19" s="156" customFormat="1" ht="24.75" customHeight="1">
      <c r="A390" s="152"/>
      <c r="B390" s="153"/>
      <c r="C390" s="153"/>
      <c r="D390" s="153"/>
      <c r="E390" s="153"/>
      <c r="F390" s="154"/>
      <c r="G390" s="327" t="s">
        <v>452</v>
      </c>
      <c r="H390" s="327"/>
      <c r="I390" s="701"/>
      <c r="J390" s="702"/>
      <c r="K390" s="702"/>
      <c r="L390" s="703"/>
      <c r="M390" s="199"/>
      <c r="N390" s="328" t="s">
        <v>83</v>
      </c>
      <c r="O390" s="650"/>
      <c r="P390" s="651"/>
      <c r="Q390" s="651"/>
      <c r="R390" s="652"/>
      <c r="S390" s="155"/>
    </row>
    <row r="391" spans="1:19" s="67" customFormat="1" ht="3" customHeight="1">
      <c r="A391" s="133"/>
      <c r="B391" s="124"/>
      <c r="C391" s="124"/>
      <c r="D391" s="124"/>
      <c r="E391" s="124"/>
      <c r="F391" s="125"/>
      <c r="G391" s="132"/>
      <c r="H391" s="132"/>
      <c r="I391" s="125"/>
      <c r="J391" s="128"/>
      <c r="K391" s="128"/>
      <c r="L391" s="128"/>
      <c r="M391" s="128"/>
      <c r="N391" s="168"/>
      <c r="O391" s="168"/>
      <c r="P391" s="131"/>
      <c r="Q391" s="124"/>
      <c r="R391" s="125"/>
      <c r="S391" s="134"/>
    </row>
    <row r="392" spans="1:19" s="156" customFormat="1" ht="24.75" customHeight="1">
      <c r="A392" s="152"/>
      <c r="B392" s="153"/>
      <c r="C392" s="153"/>
      <c r="D392" s="153"/>
      <c r="E392" s="153"/>
      <c r="F392" s="154"/>
      <c r="G392" s="327" t="s">
        <v>456</v>
      </c>
      <c r="H392" s="327"/>
      <c r="I392" s="701"/>
      <c r="J392" s="702"/>
      <c r="K392" s="702"/>
      <c r="L392" s="703"/>
      <c r="M392" s="200"/>
      <c r="N392" s="327" t="s">
        <v>79</v>
      </c>
      <c r="O392" s="650"/>
      <c r="P392" s="651"/>
      <c r="Q392" s="651"/>
      <c r="R392" s="652"/>
      <c r="S392" s="155"/>
    </row>
    <row r="393" spans="1:19" s="67" customFormat="1" ht="3" customHeight="1" thickBot="1">
      <c r="A393" s="135"/>
      <c r="B393" s="136"/>
      <c r="C393" s="136"/>
      <c r="D393" s="136"/>
      <c r="E393" s="136"/>
      <c r="F393" s="137"/>
      <c r="G393" s="138"/>
      <c r="H393" s="138"/>
      <c r="I393" s="137"/>
      <c r="J393" s="139"/>
      <c r="K393" s="139"/>
      <c r="L393" s="139"/>
      <c r="M393" s="139"/>
      <c r="N393" s="139"/>
      <c r="O393" s="139"/>
      <c r="P393" s="148"/>
      <c r="Q393" s="136"/>
      <c r="R393" s="137"/>
      <c r="S393" s="140"/>
    </row>
    <row r="394" spans="1:19" s="67" customFormat="1" ht="6" customHeight="1" thickBot="1">
      <c r="A394" s="304"/>
      <c r="B394" s="304"/>
      <c r="C394" s="304"/>
      <c r="D394" s="304"/>
      <c r="E394" s="304"/>
      <c r="F394" s="275"/>
      <c r="G394" s="305"/>
      <c r="H394" s="305"/>
      <c r="I394" s="275"/>
      <c r="J394" s="305"/>
      <c r="K394" s="305"/>
      <c r="L394" s="305"/>
      <c r="M394" s="305"/>
      <c r="N394" s="305"/>
      <c r="O394" s="305"/>
      <c r="P394" s="306"/>
      <c r="Q394" s="304"/>
      <c r="R394" s="275"/>
      <c r="S394" s="275"/>
    </row>
    <row r="395" spans="1:19" s="167" customFormat="1" ht="43.5" customHeight="1">
      <c r="A395" s="293"/>
      <c r="B395" s="697" t="s">
        <v>143</v>
      </c>
      <c r="C395" s="697"/>
      <c r="D395" s="697"/>
      <c r="E395" s="697"/>
      <c r="F395" s="697"/>
      <c r="G395" s="697"/>
      <c r="H395" s="697"/>
      <c r="I395" s="697"/>
      <c r="J395" s="697"/>
      <c r="K395" s="697"/>
      <c r="L395" s="697"/>
      <c r="M395" s="697"/>
      <c r="N395" s="697"/>
      <c r="O395" s="697"/>
      <c r="P395" s="697"/>
      <c r="Q395" s="697"/>
      <c r="R395" s="697"/>
      <c r="S395" s="294"/>
    </row>
    <row r="396" spans="1:19" s="67" customFormat="1" ht="3" customHeight="1">
      <c r="A396" s="133"/>
      <c r="B396" s="127"/>
      <c r="C396" s="127"/>
      <c r="D396" s="127"/>
      <c r="E396" s="127"/>
      <c r="F396" s="126"/>
      <c r="G396" s="126"/>
      <c r="H396" s="126"/>
      <c r="I396" s="125"/>
      <c r="J396" s="128"/>
      <c r="K396" s="128"/>
      <c r="L396" s="128"/>
      <c r="M396" s="128"/>
      <c r="N396" s="128"/>
      <c r="O396" s="128"/>
      <c r="P396" s="131"/>
      <c r="Q396" s="124"/>
      <c r="R396" s="125"/>
      <c r="S396" s="134"/>
    </row>
    <row r="397" spans="1:19" s="156" customFormat="1" ht="24.75" customHeight="1">
      <c r="A397" s="152"/>
      <c r="B397" s="153"/>
      <c r="C397" s="153"/>
      <c r="D397" s="153"/>
      <c r="E397" s="153"/>
      <c r="F397" s="154"/>
      <c r="G397" s="327" t="s">
        <v>454</v>
      </c>
      <c r="H397" s="327"/>
      <c r="I397" s="701"/>
      <c r="J397" s="702"/>
      <c r="K397" s="702"/>
      <c r="L397" s="703"/>
      <c r="M397" s="199"/>
      <c r="N397" s="328" t="s">
        <v>83</v>
      </c>
      <c r="O397" s="650"/>
      <c r="P397" s="651"/>
      <c r="Q397" s="651"/>
      <c r="R397" s="652"/>
      <c r="S397" s="155"/>
    </row>
    <row r="398" spans="1:19" s="67" customFormat="1" ht="3" customHeight="1">
      <c r="A398" s="133"/>
      <c r="B398" s="124"/>
      <c r="C398" s="124"/>
      <c r="D398" s="124"/>
      <c r="E398" s="124"/>
      <c r="F398" s="125"/>
      <c r="G398" s="132"/>
      <c r="H398" s="132"/>
      <c r="I398" s="125"/>
      <c r="J398" s="128"/>
      <c r="K398" s="128"/>
      <c r="L398" s="128"/>
      <c r="M398" s="128"/>
      <c r="N398" s="168"/>
      <c r="O398" s="168"/>
      <c r="P398" s="131"/>
      <c r="Q398" s="124"/>
      <c r="R398" s="125"/>
      <c r="S398" s="134"/>
    </row>
    <row r="399" spans="1:19" s="156" customFormat="1" ht="24.75" customHeight="1">
      <c r="A399" s="152"/>
      <c r="B399" s="153"/>
      <c r="C399" s="153"/>
      <c r="D399" s="153"/>
      <c r="E399" s="153"/>
      <c r="F399" s="154"/>
      <c r="G399" s="327" t="s">
        <v>456</v>
      </c>
      <c r="H399" s="327"/>
      <c r="I399" s="701"/>
      <c r="J399" s="702"/>
      <c r="K399" s="702"/>
      <c r="L399" s="703"/>
      <c r="M399" s="200"/>
      <c r="N399" s="327" t="s">
        <v>79</v>
      </c>
      <c r="O399" s="650"/>
      <c r="P399" s="651"/>
      <c r="Q399" s="651"/>
      <c r="R399" s="652"/>
      <c r="S399" s="155"/>
    </row>
    <row r="400" spans="1:19" s="156" customFormat="1" ht="3" customHeight="1" thickBot="1">
      <c r="A400" s="295"/>
      <c r="B400" s="296"/>
      <c r="C400" s="296"/>
      <c r="D400" s="296"/>
      <c r="E400" s="296"/>
      <c r="F400" s="297"/>
      <c r="G400" s="298"/>
      <c r="H400" s="298"/>
      <c r="I400" s="297"/>
      <c r="J400" s="299"/>
      <c r="K400" s="299"/>
      <c r="L400" s="299"/>
      <c r="M400" s="299"/>
      <c r="N400" s="298"/>
      <c r="O400" s="298"/>
      <c r="P400" s="300"/>
      <c r="Q400" s="296"/>
      <c r="R400" s="297"/>
      <c r="S400" s="301"/>
    </row>
    <row r="401" spans="1:19" s="156" customFormat="1" ht="6" customHeight="1" thickBot="1">
      <c r="A401" s="307"/>
      <c r="B401" s="307"/>
      <c r="C401" s="307"/>
      <c r="D401" s="307"/>
      <c r="E401" s="307"/>
      <c r="F401" s="308"/>
      <c r="G401" s="309"/>
      <c r="H401" s="309"/>
      <c r="I401" s="308"/>
      <c r="J401" s="310"/>
      <c r="K401" s="310"/>
      <c r="L401" s="310"/>
      <c r="M401" s="310"/>
      <c r="N401" s="309"/>
      <c r="O401" s="309"/>
      <c r="P401" s="311"/>
      <c r="Q401" s="307"/>
      <c r="R401" s="308"/>
      <c r="S401" s="308"/>
    </row>
    <row r="402" spans="1:19" s="156" customFormat="1" ht="45" customHeight="1">
      <c r="A402" s="302"/>
      <c r="B402" s="697" t="s">
        <v>143</v>
      </c>
      <c r="C402" s="697"/>
      <c r="D402" s="697"/>
      <c r="E402" s="697"/>
      <c r="F402" s="697"/>
      <c r="G402" s="697"/>
      <c r="H402" s="697"/>
      <c r="I402" s="697"/>
      <c r="J402" s="697"/>
      <c r="K402" s="697"/>
      <c r="L402" s="697"/>
      <c r="M402" s="697"/>
      <c r="N402" s="697"/>
      <c r="O402" s="697"/>
      <c r="P402" s="697"/>
      <c r="Q402" s="697"/>
      <c r="R402" s="697"/>
      <c r="S402" s="303"/>
    </row>
    <row r="403" spans="1:19" s="67" customFormat="1" ht="3" customHeight="1">
      <c r="A403" s="133"/>
      <c r="B403" s="127"/>
      <c r="C403" s="127"/>
      <c r="D403" s="127"/>
      <c r="E403" s="127"/>
      <c r="F403" s="126"/>
      <c r="G403" s="126"/>
      <c r="H403" s="126"/>
      <c r="I403" s="125"/>
      <c r="J403" s="128"/>
      <c r="K403" s="128"/>
      <c r="L403" s="128"/>
      <c r="M403" s="128"/>
      <c r="N403" s="128"/>
      <c r="O403" s="128"/>
      <c r="P403" s="131"/>
      <c r="Q403" s="124"/>
      <c r="R403" s="125"/>
      <c r="S403" s="134"/>
    </row>
    <row r="404" spans="1:19" s="156" customFormat="1" ht="24.75" customHeight="1">
      <c r="A404" s="152"/>
      <c r="B404" s="153"/>
      <c r="C404" s="153"/>
      <c r="D404" s="153"/>
      <c r="E404" s="153"/>
      <c r="F404" s="154"/>
      <c r="G404" s="327" t="s">
        <v>457</v>
      </c>
      <c r="H404" s="327"/>
      <c r="I404" s="701"/>
      <c r="J404" s="702"/>
      <c r="K404" s="702"/>
      <c r="L404" s="703"/>
      <c r="M404" s="199"/>
      <c r="N404" s="328" t="s">
        <v>83</v>
      </c>
      <c r="O404" s="650"/>
      <c r="P404" s="651"/>
      <c r="Q404" s="651"/>
      <c r="R404" s="652"/>
      <c r="S404" s="155"/>
    </row>
    <row r="405" spans="1:19" s="67" customFormat="1" ht="3" customHeight="1">
      <c r="A405" s="133"/>
      <c r="B405" s="124"/>
      <c r="C405" s="124"/>
      <c r="D405" s="124"/>
      <c r="E405" s="124"/>
      <c r="F405" s="125"/>
      <c r="G405" s="132"/>
      <c r="H405" s="132"/>
      <c r="I405" s="125"/>
      <c r="J405" s="128"/>
      <c r="K405" s="128"/>
      <c r="L405" s="128"/>
      <c r="M405" s="128"/>
      <c r="N405" s="168"/>
      <c r="O405" s="168"/>
      <c r="P405" s="131"/>
      <c r="Q405" s="124"/>
      <c r="R405" s="125"/>
      <c r="S405" s="134"/>
    </row>
    <row r="406" spans="1:19" s="156" customFormat="1" ht="24.75" customHeight="1">
      <c r="A406" s="152"/>
      <c r="B406" s="153"/>
      <c r="C406" s="153"/>
      <c r="D406" s="153"/>
      <c r="E406" s="153"/>
      <c r="F406" s="154"/>
      <c r="G406" s="327" t="s">
        <v>456</v>
      </c>
      <c r="H406" s="327"/>
      <c r="I406" s="701"/>
      <c r="J406" s="702"/>
      <c r="K406" s="702"/>
      <c r="L406" s="703"/>
      <c r="M406" s="200"/>
      <c r="N406" s="327" t="s">
        <v>79</v>
      </c>
      <c r="O406" s="650"/>
      <c r="P406" s="651"/>
      <c r="Q406" s="651"/>
      <c r="R406" s="652"/>
      <c r="S406" s="155"/>
    </row>
    <row r="407" spans="1:19" ht="3" customHeight="1" thickBot="1">
      <c r="A407" s="149"/>
      <c r="B407" s="20"/>
      <c r="C407" s="20"/>
      <c r="D407" s="20"/>
      <c r="E407" s="20"/>
      <c r="F407" s="150"/>
      <c r="G407" s="20"/>
      <c r="H407" s="20"/>
      <c r="I407" s="20"/>
      <c r="J407" s="20"/>
      <c r="K407" s="20"/>
      <c r="L407" s="20"/>
      <c r="M407" s="20"/>
      <c r="N407" s="20"/>
      <c r="O407" s="20"/>
      <c r="P407" s="20"/>
      <c r="Q407" s="20"/>
      <c r="R407" s="150"/>
      <c r="S407" s="151"/>
    </row>
  </sheetData>
  <sheetProtection/>
  <mergeCells count="314">
    <mergeCell ref="Q12:S12"/>
    <mergeCell ref="F8:J8"/>
    <mergeCell ref="Q295:S295"/>
    <mergeCell ref="K4:S4"/>
    <mergeCell ref="Q89:Q91"/>
    <mergeCell ref="R89:R91"/>
    <mergeCell ref="B286:F286"/>
    <mergeCell ref="Q22:Q23"/>
    <mergeCell ref="R22:R23"/>
    <mergeCell ref="Q24:Q25"/>
    <mergeCell ref="R24:R25"/>
    <mergeCell ref="W332:W336"/>
    <mergeCell ref="W343:W346"/>
    <mergeCell ref="V367:V368"/>
    <mergeCell ref="V329:V330"/>
    <mergeCell ref="V332:V336"/>
    <mergeCell ref="V343:V346"/>
    <mergeCell ref="W307:W308"/>
    <mergeCell ref="W309:W310"/>
    <mergeCell ref="W311:W313"/>
    <mergeCell ref="V369:V370"/>
    <mergeCell ref="W367:W368"/>
    <mergeCell ref="W369:W370"/>
    <mergeCell ref="W374:W375"/>
    <mergeCell ref="W376:W377"/>
    <mergeCell ref="W379:W383"/>
    <mergeCell ref="V371:V372"/>
    <mergeCell ref="V374:V375"/>
    <mergeCell ref="V376:V377"/>
    <mergeCell ref="V379:V383"/>
    <mergeCell ref="W371:W372"/>
    <mergeCell ref="W317:W320"/>
    <mergeCell ref="W324:W326"/>
    <mergeCell ref="W327:W328"/>
    <mergeCell ref="W329:W330"/>
    <mergeCell ref="V311:V313"/>
    <mergeCell ref="V317:V320"/>
    <mergeCell ref="V324:V326"/>
    <mergeCell ref="V327:V328"/>
    <mergeCell ref="V307:V308"/>
    <mergeCell ref="V309:V310"/>
    <mergeCell ref="V292:V293"/>
    <mergeCell ref="V289:V290"/>
    <mergeCell ref="W272:W273"/>
    <mergeCell ref="W276:W277"/>
    <mergeCell ref="W289:W290"/>
    <mergeCell ref="W292:W293"/>
    <mergeCell ref="W278:W279"/>
    <mergeCell ref="W280:W281"/>
    <mergeCell ref="W282:W283"/>
    <mergeCell ref="W285:W286"/>
    <mergeCell ref="W287:W288"/>
    <mergeCell ref="V282:V283"/>
    <mergeCell ref="V285:V286"/>
    <mergeCell ref="V287:V288"/>
    <mergeCell ref="V272:V273"/>
    <mergeCell ref="V276:V277"/>
    <mergeCell ref="V278:V279"/>
    <mergeCell ref="V280:V281"/>
    <mergeCell ref="W239:W240"/>
    <mergeCell ref="W241:W246"/>
    <mergeCell ref="V261:V263"/>
    <mergeCell ref="V268:V269"/>
    <mergeCell ref="V239:V240"/>
    <mergeCell ref="V241:V246"/>
    <mergeCell ref="W261:W263"/>
    <mergeCell ref="W268:W269"/>
    <mergeCell ref="W212:W213"/>
    <mergeCell ref="W214:W215"/>
    <mergeCell ref="W220:W223"/>
    <mergeCell ref="W224:W225"/>
    <mergeCell ref="W226:W227"/>
    <mergeCell ref="W229:W230"/>
    <mergeCell ref="W231:W232"/>
    <mergeCell ref="W233:W237"/>
    <mergeCell ref="V226:V227"/>
    <mergeCell ref="V229:V230"/>
    <mergeCell ref="V231:V232"/>
    <mergeCell ref="V233:V237"/>
    <mergeCell ref="V212:V213"/>
    <mergeCell ref="V214:V215"/>
    <mergeCell ref="V220:V223"/>
    <mergeCell ref="V224:V225"/>
    <mergeCell ref="V186:V189"/>
    <mergeCell ref="V190:V193"/>
    <mergeCell ref="W153:W154"/>
    <mergeCell ref="W155:W156"/>
    <mergeCell ref="W159:W160"/>
    <mergeCell ref="W161:W184"/>
    <mergeCell ref="W186:W189"/>
    <mergeCell ref="W190:W193"/>
    <mergeCell ref="V153:V154"/>
    <mergeCell ref="V155:V156"/>
    <mergeCell ref="V159:V160"/>
    <mergeCell ref="V161:V184"/>
    <mergeCell ref="W139:W140"/>
    <mergeCell ref="V115:V117"/>
    <mergeCell ref="V120:V121"/>
    <mergeCell ref="V125:V126"/>
    <mergeCell ref="V127:V128"/>
    <mergeCell ref="V131:V133"/>
    <mergeCell ref="V135:V136"/>
    <mergeCell ref="V139:V140"/>
    <mergeCell ref="W125:W126"/>
    <mergeCell ref="W127:W128"/>
    <mergeCell ref="W131:W133"/>
    <mergeCell ref="W135:W136"/>
    <mergeCell ref="W93:W94"/>
    <mergeCell ref="W95:W98"/>
    <mergeCell ref="W115:W117"/>
    <mergeCell ref="W120:W121"/>
    <mergeCell ref="V93:V94"/>
    <mergeCell ref="V95:V98"/>
    <mergeCell ref="W68:W69"/>
    <mergeCell ref="W70:W71"/>
    <mergeCell ref="W74:W75"/>
    <mergeCell ref="W76:W77"/>
    <mergeCell ref="W78:W80"/>
    <mergeCell ref="W82:W83"/>
    <mergeCell ref="W85:W88"/>
    <mergeCell ref="W89:W90"/>
    <mergeCell ref="V78:V80"/>
    <mergeCell ref="V82:V83"/>
    <mergeCell ref="V85:V88"/>
    <mergeCell ref="V89:V90"/>
    <mergeCell ref="V68:V69"/>
    <mergeCell ref="V70:V71"/>
    <mergeCell ref="V74:V75"/>
    <mergeCell ref="V76:V77"/>
    <mergeCell ref="W50:W51"/>
    <mergeCell ref="V37:V38"/>
    <mergeCell ref="V46:V47"/>
    <mergeCell ref="V48:V49"/>
    <mergeCell ref="V50:V51"/>
    <mergeCell ref="V27:V28"/>
    <mergeCell ref="W37:W38"/>
    <mergeCell ref="W46:W47"/>
    <mergeCell ref="W48:W49"/>
    <mergeCell ref="W27:W28"/>
    <mergeCell ref="W17:W18"/>
    <mergeCell ref="W19:W20"/>
    <mergeCell ref="W22:W23"/>
    <mergeCell ref="W24:W25"/>
    <mergeCell ref="V17:V18"/>
    <mergeCell ref="V19:V20"/>
    <mergeCell ref="V22:V23"/>
    <mergeCell ref="V24:V25"/>
    <mergeCell ref="Q374:Q375"/>
    <mergeCell ref="R374:R375"/>
    <mergeCell ref="I359:S359"/>
    <mergeCell ref="I360:S360"/>
    <mergeCell ref="Q367:Q368"/>
    <mergeCell ref="R367:R368"/>
    <mergeCell ref="R379:R383"/>
    <mergeCell ref="Q379:Q383"/>
    <mergeCell ref="Q376:Q377"/>
    <mergeCell ref="R376:R377"/>
    <mergeCell ref="K3:S3"/>
    <mergeCell ref="K5:S5"/>
    <mergeCell ref="Q371:Q372"/>
    <mergeCell ref="R371:R372"/>
    <mergeCell ref="Q369:Q370"/>
    <mergeCell ref="R369:R370"/>
    <mergeCell ref="Q332:Q336"/>
    <mergeCell ref="R332:R336"/>
    <mergeCell ref="Q343:Q346"/>
    <mergeCell ref="R343:R346"/>
    <mergeCell ref="R317:R320"/>
    <mergeCell ref="Q317:Q320"/>
    <mergeCell ref="R324:R326"/>
    <mergeCell ref="Q324:Q326"/>
    <mergeCell ref="Q19:Q20"/>
    <mergeCell ref="Q17:Q18"/>
    <mergeCell ref="R19:R20"/>
    <mergeCell ref="R17:R18"/>
    <mergeCell ref="B402:R402"/>
    <mergeCell ref="I299:S299"/>
    <mergeCell ref="I300:S300"/>
    <mergeCell ref="B395:R395"/>
    <mergeCell ref="Q307:Q308"/>
    <mergeCell ref="R307:R308"/>
    <mergeCell ref="Q309:Q310"/>
    <mergeCell ref="R309:R310"/>
    <mergeCell ref="Q311:Q313"/>
    <mergeCell ref="R311:R313"/>
    <mergeCell ref="I1:S2"/>
    <mergeCell ref="B388:R388"/>
    <mergeCell ref="I61:S61"/>
    <mergeCell ref="Q70:Q71"/>
    <mergeCell ref="R186:R189"/>
    <mergeCell ref="Q190:Q193"/>
    <mergeCell ref="Q139:Q140"/>
    <mergeCell ref="R27:R28"/>
    <mergeCell ref="Q27:Q28"/>
    <mergeCell ref="Q37:Q38"/>
    <mergeCell ref="R37:R38"/>
    <mergeCell ref="Q46:Q47"/>
    <mergeCell ref="R46:R47"/>
    <mergeCell ref="Q48:Q49"/>
    <mergeCell ref="R48:R49"/>
    <mergeCell ref="Q50:Q51"/>
    <mergeCell ref="R50:R51"/>
    <mergeCell ref="R68:R69"/>
    <mergeCell ref="Q68:Q69"/>
    <mergeCell ref="R70:R71"/>
    <mergeCell ref="Q76:Q77"/>
    <mergeCell ref="R76:R77"/>
    <mergeCell ref="Q74:Q75"/>
    <mergeCell ref="R74:R75"/>
    <mergeCell ref="R78:R80"/>
    <mergeCell ref="Q78:Q80"/>
    <mergeCell ref="R82:R83"/>
    <mergeCell ref="Q82:Q83"/>
    <mergeCell ref="Q85:Q88"/>
    <mergeCell ref="R85:R88"/>
    <mergeCell ref="Q93:Q94"/>
    <mergeCell ref="R93:R94"/>
    <mergeCell ref="Q95:Q98"/>
    <mergeCell ref="R95:R98"/>
    <mergeCell ref="I108:S108"/>
    <mergeCell ref="Q125:Q126"/>
    <mergeCell ref="Q127:Q128"/>
    <mergeCell ref="R127:R128"/>
    <mergeCell ref="R125:R126"/>
    <mergeCell ref="R115:R117"/>
    <mergeCell ref="Q115:Q117"/>
    <mergeCell ref="R120:R121"/>
    <mergeCell ref="Q120:Q121"/>
    <mergeCell ref="R220:R223"/>
    <mergeCell ref="Q220:Q223"/>
    <mergeCell ref="Q214:Q215"/>
    <mergeCell ref="Q212:Q213"/>
    <mergeCell ref="R212:R213"/>
    <mergeCell ref="R214:R215"/>
    <mergeCell ref="Q217:Q218"/>
    <mergeCell ref="Q226:Q227"/>
    <mergeCell ref="R226:R227"/>
    <mergeCell ref="Q224:Q225"/>
    <mergeCell ref="R224:R225"/>
    <mergeCell ref="R229:R230"/>
    <mergeCell ref="Q229:Q230"/>
    <mergeCell ref="Q231:Q232"/>
    <mergeCell ref="R231:R232"/>
    <mergeCell ref="R261:R263"/>
    <mergeCell ref="I254:S254"/>
    <mergeCell ref="R233:R237"/>
    <mergeCell ref="Q233:Q237"/>
    <mergeCell ref="Q239:Q240"/>
    <mergeCell ref="R239:R240"/>
    <mergeCell ref="I146:S146"/>
    <mergeCell ref="Q282:Q283"/>
    <mergeCell ref="R282:R283"/>
    <mergeCell ref="I203:S203"/>
    <mergeCell ref="R276:R277"/>
    <mergeCell ref="Q276:Q277"/>
    <mergeCell ref="R278:R279"/>
    <mergeCell ref="Q278:Q279"/>
    <mergeCell ref="R268:R269"/>
    <mergeCell ref="Q268:Q269"/>
    <mergeCell ref="Q153:Q154"/>
    <mergeCell ref="R155:R156"/>
    <mergeCell ref="Q155:Q156"/>
    <mergeCell ref="R280:R281"/>
    <mergeCell ref="Q280:Q281"/>
    <mergeCell ref="R272:R273"/>
    <mergeCell ref="Q272:Q273"/>
    <mergeCell ref="R241:R246"/>
    <mergeCell ref="Q241:Q246"/>
    <mergeCell ref="Q261:Q263"/>
    <mergeCell ref="Q186:Q189"/>
    <mergeCell ref="R131:R133"/>
    <mergeCell ref="Q131:Q133"/>
    <mergeCell ref="Q135:Q136"/>
    <mergeCell ref="R135:R136"/>
    <mergeCell ref="R159:R160"/>
    <mergeCell ref="Q159:Q160"/>
    <mergeCell ref="Q161:Q184"/>
    <mergeCell ref="R161:R184"/>
    <mergeCell ref="R153:R154"/>
    <mergeCell ref="Q292:Q293"/>
    <mergeCell ref="R292:R293"/>
    <mergeCell ref="R139:R140"/>
    <mergeCell ref="Q289:Q290"/>
    <mergeCell ref="R289:R290"/>
    <mergeCell ref="Q287:Q288"/>
    <mergeCell ref="R287:R288"/>
    <mergeCell ref="Q285:Q286"/>
    <mergeCell ref="R285:R286"/>
    <mergeCell ref="R190:R193"/>
    <mergeCell ref="Q327:Q328"/>
    <mergeCell ref="Q329:Q330"/>
    <mergeCell ref="R329:R330"/>
    <mergeCell ref="R327:R328"/>
    <mergeCell ref="Q340:Q341"/>
    <mergeCell ref="R340:R341"/>
    <mergeCell ref="V340:V341"/>
    <mergeCell ref="W340:W341"/>
    <mergeCell ref="Q384:Q385"/>
    <mergeCell ref="R384:R385"/>
    <mergeCell ref="V384:V385"/>
    <mergeCell ref="W384:W385"/>
    <mergeCell ref="A294:L294"/>
    <mergeCell ref="I390:L390"/>
    <mergeCell ref="I392:L392"/>
    <mergeCell ref="I397:L397"/>
    <mergeCell ref="I404:L404"/>
    <mergeCell ref="I406:L406"/>
    <mergeCell ref="O406:R406"/>
    <mergeCell ref="O404:R404"/>
    <mergeCell ref="O397:R397"/>
    <mergeCell ref="O392:R392"/>
    <mergeCell ref="O390:R390"/>
    <mergeCell ref="I399:L399"/>
    <mergeCell ref="O399:R399"/>
  </mergeCells>
  <printOptions horizontalCentered="1"/>
  <pageMargins left="0.25" right="0.25" top="0.5" bottom="0.25" header="0" footer="0.4"/>
  <pageSetup fitToHeight="2" horizontalDpi="300" verticalDpi="300" orientation="portrait" scale="71" r:id="rId4"/>
  <headerFooter alignWithMargins="0">
    <oddFooter>&amp;L&amp;"Arial,Bold"US Green Building Council&amp;C&amp;"Arial,Italic"Page &amp;P&amp;R&amp;"Arial,Italic"Version 1.11a
Updated August, 2007</oddFooter>
  </headerFooter>
  <rowBreaks count="7" manualBreakCount="7">
    <brk id="57" max="255" man="1"/>
    <brk id="104" max="255" man="1"/>
    <brk id="142" max="23" man="1"/>
    <brk id="199" max="255" man="1"/>
    <brk id="251" max="255" man="1"/>
    <brk id="297" max="255" man="1"/>
    <brk id="357"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5"/>
  <dimension ref="B3:O38"/>
  <sheetViews>
    <sheetView showGridLines="0" zoomScale="85" zoomScaleNormal="85" workbookViewId="0" topLeftCell="A1">
      <selection activeCell="G30" sqref="G30:K31"/>
    </sheetView>
  </sheetViews>
  <sheetFormatPr defaultColWidth="9.140625" defaultRowHeight="12.75"/>
  <cols>
    <col min="1" max="1" width="4.57421875" style="0" customWidth="1"/>
    <col min="2" max="2" width="11.7109375" style="0" customWidth="1"/>
    <col min="3" max="3" width="9.00390625" style="0" customWidth="1"/>
    <col min="4" max="4" width="9.7109375" style="0" customWidth="1"/>
    <col min="5" max="14" width="9.00390625" style="0" customWidth="1"/>
    <col min="15" max="17" width="7.57421875" style="0" customWidth="1"/>
  </cols>
  <sheetData>
    <row r="1" ht="10.5" customHeight="1"/>
    <row r="2" ht="9.75" customHeight="1"/>
    <row r="3" spans="5:14" ht="12.75" customHeight="1">
      <c r="E3" s="679" t="s">
        <v>450</v>
      </c>
      <c r="F3" s="679"/>
      <c r="G3" s="679"/>
      <c r="H3" s="679"/>
      <c r="I3" s="679"/>
      <c r="J3" s="679"/>
      <c r="K3" s="679"/>
      <c r="L3" s="679"/>
      <c r="M3" s="679"/>
      <c r="N3" s="679"/>
    </row>
    <row r="4" spans="3:14" ht="25.5" customHeight="1">
      <c r="C4" s="527"/>
      <c r="D4" s="528" t="s">
        <v>113</v>
      </c>
      <c r="E4" s="679"/>
      <c r="F4" s="679"/>
      <c r="G4" s="679"/>
      <c r="H4" s="679"/>
      <c r="I4" s="679"/>
      <c r="J4" s="679"/>
      <c r="K4" s="679"/>
      <c r="L4" s="679"/>
      <c r="M4" s="679"/>
      <c r="N4" s="679"/>
    </row>
    <row r="5" ht="11.25" customHeight="1"/>
    <row r="6" ht="12.75">
      <c r="D6" t="s">
        <v>428</v>
      </c>
    </row>
    <row r="7" ht="12.75">
      <c r="D7" t="s">
        <v>429</v>
      </c>
    </row>
    <row r="8" ht="13.5" thickBot="1">
      <c r="D8" t="s">
        <v>430</v>
      </c>
    </row>
    <row r="9" spans="2:15" ht="12.75">
      <c r="B9" s="529"/>
      <c r="C9" s="763" t="s">
        <v>431</v>
      </c>
      <c r="D9" s="764"/>
      <c r="E9" s="763" t="s">
        <v>432</v>
      </c>
      <c r="F9" s="764"/>
      <c r="G9" s="763" t="s">
        <v>433</v>
      </c>
      <c r="H9" s="764"/>
      <c r="I9" s="763" t="s">
        <v>434</v>
      </c>
      <c r="J9" s="764"/>
      <c r="K9" s="763" t="s">
        <v>435</v>
      </c>
      <c r="L9" s="764"/>
      <c r="M9" s="763" t="s">
        <v>436</v>
      </c>
      <c r="N9" s="764"/>
      <c r="O9" s="530" t="s">
        <v>437</v>
      </c>
    </row>
    <row r="10" spans="2:15" ht="15" thickBot="1">
      <c r="B10" s="531"/>
      <c r="C10" s="532" t="s">
        <v>438</v>
      </c>
      <c r="D10" s="533" t="s">
        <v>451</v>
      </c>
      <c r="E10" s="532" t="s">
        <v>438</v>
      </c>
      <c r="F10" s="533" t="s">
        <v>451</v>
      </c>
      <c r="G10" s="532" t="s">
        <v>438</v>
      </c>
      <c r="H10" s="533" t="s">
        <v>451</v>
      </c>
      <c r="I10" s="532" t="s">
        <v>438</v>
      </c>
      <c r="J10" s="533" t="s">
        <v>451</v>
      </c>
      <c r="K10" s="532" t="s">
        <v>438</v>
      </c>
      <c r="L10" s="533" t="s">
        <v>451</v>
      </c>
      <c r="M10" s="532" t="s">
        <v>438</v>
      </c>
      <c r="N10" s="533" t="s">
        <v>451</v>
      </c>
      <c r="O10" s="534" t="s">
        <v>439</v>
      </c>
    </row>
    <row r="11" spans="2:15" ht="12.75">
      <c r="B11" s="535" t="s">
        <v>440</v>
      </c>
      <c r="C11" s="536"/>
      <c r="D11" s="537"/>
      <c r="E11" s="536"/>
      <c r="F11" s="537"/>
      <c r="G11" s="536"/>
      <c r="H11" s="537"/>
      <c r="I11" s="536"/>
      <c r="J11" s="537"/>
      <c r="K11" s="536"/>
      <c r="L11" s="537"/>
      <c r="M11" s="536"/>
      <c r="N11" s="537"/>
      <c r="O11" s="538">
        <f aca="true" t="shared" si="0" ref="O11:O18">SUM(M11,K11,I11,G11,E11,C11)</f>
        <v>0</v>
      </c>
    </row>
    <row r="12" spans="2:15" ht="12.75">
      <c r="B12" s="535" t="s">
        <v>441</v>
      </c>
      <c r="C12" s="536"/>
      <c r="D12" s="537"/>
      <c r="E12" s="536"/>
      <c r="F12" s="537"/>
      <c r="G12" s="536"/>
      <c r="H12" s="537"/>
      <c r="I12" s="536"/>
      <c r="J12" s="537"/>
      <c r="K12" s="536"/>
      <c r="L12" s="537"/>
      <c r="M12" s="536"/>
      <c r="N12" s="537"/>
      <c r="O12" s="538">
        <f t="shared" si="0"/>
        <v>0</v>
      </c>
    </row>
    <row r="13" spans="2:15" ht="12.75">
      <c r="B13" s="535" t="s">
        <v>442</v>
      </c>
      <c r="C13" s="536"/>
      <c r="D13" s="537"/>
      <c r="E13" s="536"/>
      <c r="F13" s="537"/>
      <c r="G13" s="536"/>
      <c r="H13" s="537"/>
      <c r="I13" s="536"/>
      <c r="J13" s="537"/>
      <c r="K13" s="536"/>
      <c r="L13" s="537"/>
      <c r="M13" s="536"/>
      <c r="N13" s="537"/>
      <c r="O13" s="538">
        <f t="shared" si="0"/>
        <v>0</v>
      </c>
    </row>
    <row r="14" spans="2:15" ht="12.75">
      <c r="B14" s="535" t="s">
        <v>443</v>
      </c>
      <c r="C14" s="536"/>
      <c r="D14" s="537"/>
      <c r="E14" s="536"/>
      <c r="F14" s="537"/>
      <c r="G14" s="536"/>
      <c r="H14" s="537"/>
      <c r="I14" s="536"/>
      <c r="J14" s="537"/>
      <c r="K14" s="536"/>
      <c r="L14" s="537"/>
      <c r="M14" s="536"/>
      <c r="N14" s="537"/>
      <c r="O14" s="538">
        <f t="shared" si="0"/>
        <v>0</v>
      </c>
    </row>
    <row r="15" spans="2:15" ht="12.75">
      <c r="B15" s="535" t="s">
        <v>444</v>
      </c>
      <c r="C15" s="536"/>
      <c r="D15" s="537"/>
      <c r="E15" s="536"/>
      <c r="F15" s="537"/>
      <c r="G15" s="536"/>
      <c r="H15" s="537"/>
      <c r="I15" s="536"/>
      <c r="J15" s="537"/>
      <c r="K15" s="536"/>
      <c r="L15" s="537"/>
      <c r="M15" s="536"/>
      <c r="N15" s="537"/>
      <c r="O15" s="538">
        <f t="shared" si="0"/>
        <v>0</v>
      </c>
    </row>
    <row r="16" spans="2:15" ht="12.75">
      <c r="B16" s="535" t="s">
        <v>445</v>
      </c>
      <c r="C16" s="536"/>
      <c r="D16" s="537"/>
      <c r="E16" s="536"/>
      <c r="F16" s="537"/>
      <c r="G16" s="536"/>
      <c r="H16" s="537"/>
      <c r="I16" s="536"/>
      <c r="J16" s="537"/>
      <c r="K16" s="536"/>
      <c r="L16" s="537"/>
      <c r="M16" s="536"/>
      <c r="N16" s="537"/>
      <c r="O16" s="538">
        <f t="shared" si="0"/>
        <v>0</v>
      </c>
    </row>
    <row r="17" spans="2:15" ht="12.75">
      <c r="B17" s="535" t="s">
        <v>446</v>
      </c>
      <c r="C17" s="536"/>
      <c r="D17" s="537"/>
      <c r="E17" s="536"/>
      <c r="F17" s="537"/>
      <c r="G17" s="536"/>
      <c r="H17" s="537"/>
      <c r="I17" s="536"/>
      <c r="J17" s="537"/>
      <c r="K17" s="536"/>
      <c r="L17" s="537"/>
      <c r="M17" s="536"/>
      <c r="N17" s="537"/>
      <c r="O17" s="538">
        <f t="shared" si="0"/>
        <v>0</v>
      </c>
    </row>
    <row r="18" spans="2:15" ht="13.5" thickBot="1">
      <c r="B18" s="531" t="s">
        <v>447</v>
      </c>
      <c r="C18" s="539"/>
      <c r="D18" s="540"/>
      <c r="E18" s="539"/>
      <c r="F18" s="540"/>
      <c r="G18" s="539"/>
      <c r="H18" s="540"/>
      <c r="I18" s="539"/>
      <c r="J18" s="540"/>
      <c r="K18" s="539"/>
      <c r="L18" s="540"/>
      <c r="M18" s="539"/>
      <c r="N18" s="540"/>
      <c r="O18" s="534">
        <f t="shared" si="0"/>
        <v>0</v>
      </c>
    </row>
    <row r="19" ht="5.25" customHeight="1" thickBot="1"/>
    <row r="20" spans="2:14" ht="27.75" customHeight="1" thickBot="1">
      <c r="B20" s="541"/>
      <c r="C20" s="765" t="s">
        <v>448</v>
      </c>
      <c r="D20" s="766"/>
      <c r="E20" s="765" t="s">
        <v>448</v>
      </c>
      <c r="F20" s="766"/>
      <c r="G20" s="765" t="s">
        <v>448</v>
      </c>
      <c r="H20" s="766"/>
      <c r="I20" s="765" t="s">
        <v>448</v>
      </c>
      <c r="J20" s="766"/>
      <c r="K20" s="765" t="s">
        <v>448</v>
      </c>
      <c r="L20" s="766"/>
      <c r="M20" s="765" t="s">
        <v>448</v>
      </c>
      <c r="N20" s="766"/>
    </row>
    <row r="21" spans="2:14" ht="12.75">
      <c r="B21" s="535" t="s">
        <v>440</v>
      </c>
      <c r="C21" s="773">
        <f aca="true" t="shared" si="1" ref="C21:C28">IF(C11=0,0.0001,MAX(-10,13*LOG(D11/720)/LOG(2)))</f>
        <v>0.0001</v>
      </c>
      <c r="D21" s="774"/>
      <c r="E21" s="773">
        <f aca="true" t="shared" si="2" ref="E21:E28">IF(E11=0,0.0001,MAX(-10,13*LOG(F11/870)/LOG(2)))</f>
        <v>0.0001</v>
      </c>
      <c r="F21" s="774"/>
      <c r="G21" s="773">
        <f aca="true" t="shared" si="3" ref="G21:G28">IF(G11=0,0.0001,MAX(-10,13*LOG(H11/1430)/LOG(2)))</f>
        <v>0.0001</v>
      </c>
      <c r="H21" s="774"/>
      <c r="I21" s="773">
        <f aca="true" t="shared" si="4" ref="I21:I28">IF(I11=0,0.0001,MAX(-10,13*LOG(J11/1950)/LOG(2)))</f>
        <v>0.0001</v>
      </c>
      <c r="J21" s="774"/>
      <c r="K21" s="773">
        <f aca="true" t="shared" si="5" ref="K21:K28">IF(K11=0,0.0001,MAX(-10,13*LOG(L11/2400)/LOG(2)))</f>
        <v>0.0001</v>
      </c>
      <c r="L21" s="774"/>
      <c r="M21" s="773">
        <f>IF(M11=0,0.0001,MAX(-10,13*LOG(N11/2600)/LOG(2)))</f>
        <v>0.0001</v>
      </c>
      <c r="N21" s="774"/>
    </row>
    <row r="22" spans="2:14" ht="12.75">
      <c r="B22" s="535" t="s">
        <v>441</v>
      </c>
      <c r="C22" s="771">
        <f t="shared" si="1"/>
        <v>0.0001</v>
      </c>
      <c r="D22" s="772"/>
      <c r="E22" s="771">
        <f t="shared" si="2"/>
        <v>0.0001</v>
      </c>
      <c r="F22" s="772"/>
      <c r="G22" s="771">
        <f t="shared" si="3"/>
        <v>0.0001</v>
      </c>
      <c r="H22" s="772"/>
      <c r="I22" s="771">
        <f t="shared" si="4"/>
        <v>0.0001</v>
      </c>
      <c r="J22" s="772"/>
      <c r="K22" s="771">
        <f t="shared" si="5"/>
        <v>0.0001</v>
      </c>
      <c r="L22" s="772"/>
      <c r="M22" s="771">
        <f aca="true" t="shared" si="6" ref="M22:M28">IF(M12=0,0.0001,MAX(-10,13*LOG(N12/2600)/LOG(2)))</f>
        <v>0.0001</v>
      </c>
      <c r="N22" s="772"/>
    </row>
    <row r="23" spans="2:14" ht="12.75">
      <c r="B23" s="535" t="s">
        <v>442</v>
      </c>
      <c r="C23" s="771">
        <f t="shared" si="1"/>
        <v>0.0001</v>
      </c>
      <c r="D23" s="772"/>
      <c r="E23" s="771">
        <f t="shared" si="2"/>
        <v>0.0001</v>
      </c>
      <c r="F23" s="772"/>
      <c r="G23" s="771">
        <f t="shared" si="3"/>
        <v>0.0001</v>
      </c>
      <c r="H23" s="772"/>
      <c r="I23" s="771">
        <f t="shared" si="4"/>
        <v>0.0001</v>
      </c>
      <c r="J23" s="772"/>
      <c r="K23" s="771">
        <f t="shared" si="5"/>
        <v>0.0001</v>
      </c>
      <c r="L23" s="772"/>
      <c r="M23" s="771">
        <f t="shared" si="6"/>
        <v>0.0001</v>
      </c>
      <c r="N23" s="772"/>
    </row>
    <row r="24" spans="2:14" ht="12.75">
      <c r="B24" s="535" t="s">
        <v>443</v>
      </c>
      <c r="C24" s="771">
        <f t="shared" si="1"/>
        <v>0.0001</v>
      </c>
      <c r="D24" s="772"/>
      <c r="E24" s="771">
        <f t="shared" si="2"/>
        <v>0.0001</v>
      </c>
      <c r="F24" s="772"/>
      <c r="G24" s="771">
        <f t="shared" si="3"/>
        <v>0.0001</v>
      </c>
      <c r="H24" s="772"/>
      <c r="I24" s="771">
        <f t="shared" si="4"/>
        <v>0.0001</v>
      </c>
      <c r="J24" s="772"/>
      <c r="K24" s="771">
        <f t="shared" si="5"/>
        <v>0.0001</v>
      </c>
      <c r="L24" s="772"/>
      <c r="M24" s="771">
        <f t="shared" si="6"/>
        <v>0.0001</v>
      </c>
      <c r="N24" s="772"/>
    </row>
    <row r="25" spans="2:14" ht="12.75">
      <c r="B25" s="535" t="s">
        <v>444</v>
      </c>
      <c r="C25" s="771">
        <f t="shared" si="1"/>
        <v>0.0001</v>
      </c>
      <c r="D25" s="772"/>
      <c r="E25" s="771">
        <f t="shared" si="2"/>
        <v>0.0001</v>
      </c>
      <c r="F25" s="772"/>
      <c r="G25" s="771">
        <f t="shared" si="3"/>
        <v>0.0001</v>
      </c>
      <c r="H25" s="772"/>
      <c r="I25" s="771">
        <f t="shared" si="4"/>
        <v>0.0001</v>
      </c>
      <c r="J25" s="772"/>
      <c r="K25" s="771">
        <f t="shared" si="5"/>
        <v>0.0001</v>
      </c>
      <c r="L25" s="772"/>
      <c r="M25" s="771">
        <f t="shared" si="6"/>
        <v>0.0001</v>
      </c>
      <c r="N25" s="772"/>
    </row>
    <row r="26" spans="2:14" ht="12.75">
      <c r="B26" s="535" t="s">
        <v>445</v>
      </c>
      <c r="C26" s="771">
        <f t="shared" si="1"/>
        <v>0.0001</v>
      </c>
      <c r="D26" s="772"/>
      <c r="E26" s="771">
        <f t="shared" si="2"/>
        <v>0.0001</v>
      </c>
      <c r="F26" s="772"/>
      <c r="G26" s="771">
        <f t="shared" si="3"/>
        <v>0.0001</v>
      </c>
      <c r="H26" s="772"/>
      <c r="I26" s="771">
        <f t="shared" si="4"/>
        <v>0.0001</v>
      </c>
      <c r="J26" s="772"/>
      <c r="K26" s="771">
        <f t="shared" si="5"/>
        <v>0.0001</v>
      </c>
      <c r="L26" s="772"/>
      <c r="M26" s="771">
        <f t="shared" si="6"/>
        <v>0.0001</v>
      </c>
      <c r="N26" s="772"/>
    </row>
    <row r="27" spans="2:14" ht="12.75">
      <c r="B27" s="535" t="s">
        <v>446</v>
      </c>
      <c r="C27" s="771">
        <f t="shared" si="1"/>
        <v>0.0001</v>
      </c>
      <c r="D27" s="772"/>
      <c r="E27" s="771">
        <f t="shared" si="2"/>
        <v>0.0001</v>
      </c>
      <c r="F27" s="772"/>
      <c r="G27" s="771">
        <f t="shared" si="3"/>
        <v>0.0001</v>
      </c>
      <c r="H27" s="772"/>
      <c r="I27" s="771">
        <f t="shared" si="4"/>
        <v>0.0001</v>
      </c>
      <c r="J27" s="772"/>
      <c r="K27" s="771">
        <f t="shared" si="5"/>
        <v>0.0001</v>
      </c>
      <c r="L27" s="772"/>
      <c r="M27" s="771">
        <f t="shared" si="6"/>
        <v>0.0001</v>
      </c>
      <c r="N27" s="772"/>
    </row>
    <row r="28" spans="2:14" ht="13.5" thickBot="1">
      <c r="B28" s="531" t="s">
        <v>447</v>
      </c>
      <c r="C28" s="777">
        <f t="shared" si="1"/>
        <v>0.0001</v>
      </c>
      <c r="D28" s="778"/>
      <c r="E28" s="777">
        <f t="shared" si="2"/>
        <v>0.0001</v>
      </c>
      <c r="F28" s="778"/>
      <c r="G28" s="777">
        <f t="shared" si="3"/>
        <v>0.0001</v>
      </c>
      <c r="H28" s="778"/>
      <c r="I28" s="777">
        <f t="shared" si="4"/>
        <v>0.0001</v>
      </c>
      <c r="J28" s="778"/>
      <c r="K28" s="777">
        <f t="shared" si="5"/>
        <v>0.0001</v>
      </c>
      <c r="L28" s="778"/>
      <c r="M28" s="777">
        <f t="shared" si="6"/>
        <v>0.0001</v>
      </c>
      <c r="N28" s="778"/>
    </row>
    <row r="29" ht="6.75" customHeight="1" thickBot="1"/>
    <row r="30" spans="2:12" ht="13.5" customHeight="1" thickBot="1">
      <c r="B30" s="543"/>
      <c r="C30" s="544" t="s">
        <v>449</v>
      </c>
      <c r="D30" s="545"/>
      <c r="G30" s="781"/>
      <c r="H30" s="781"/>
      <c r="I30" s="781"/>
      <c r="J30" s="781"/>
      <c r="K30" s="781"/>
      <c r="L30" s="780"/>
    </row>
    <row r="31" spans="2:12" ht="12.75" customHeight="1">
      <c r="B31" s="546" t="s">
        <v>440</v>
      </c>
      <c r="C31" s="767">
        <f aca="true" t="shared" si="7" ref="C31:C38">IF(O11=0,0.0001,(C21*C11+E21*E11+G21*G11+I21*I11+K21*K11+M21*M11)/O11)</f>
        <v>0.0001</v>
      </c>
      <c r="D31" s="768"/>
      <c r="G31" s="781"/>
      <c r="H31" s="781"/>
      <c r="I31" s="781"/>
      <c r="J31" s="781"/>
      <c r="K31" s="781"/>
      <c r="L31" s="780"/>
    </row>
    <row r="32" spans="2:12" ht="12.75" customHeight="1">
      <c r="B32" s="546" t="s">
        <v>441</v>
      </c>
      <c r="C32" s="769">
        <f t="shared" si="7"/>
        <v>0.0001</v>
      </c>
      <c r="D32" s="770"/>
      <c r="G32" s="781"/>
      <c r="H32" s="781"/>
      <c r="I32" s="781"/>
      <c r="J32" s="781"/>
      <c r="K32" s="781"/>
      <c r="L32" s="780"/>
    </row>
    <row r="33" spans="2:12" ht="12.75" customHeight="1">
      <c r="B33" s="546" t="s">
        <v>442</v>
      </c>
      <c r="C33" s="769">
        <f t="shared" si="7"/>
        <v>0.0001</v>
      </c>
      <c r="D33" s="770"/>
      <c r="G33" s="781"/>
      <c r="H33" s="781"/>
      <c r="I33" s="781"/>
      <c r="J33" s="781"/>
      <c r="K33" s="781"/>
      <c r="L33" s="780"/>
    </row>
    <row r="34" spans="2:12" ht="13.5" customHeight="1">
      <c r="B34" s="546" t="s">
        <v>443</v>
      </c>
      <c r="C34" s="769">
        <f t="shared" si="7"/>
        <v>0.0001</v>
      </c>
      <c r="D34" s="770"/>
      <c r="G34" s="779"/>
      <c r="H34" s="779"/>
      <c r="I34" s="779"/>
      <c r="J34" s="779"/>
      <c r="K34" s="779"/>
      <c r="L34" s="780"/>
    </row>
    <row r="35" spans="2:12" ht="15">
      <c r="B35" s="546" t="s">
        <v>444</v>
      </c>
      <c r="C35" s="769">
        <f t="shared" si="7"/>
        <v>0.0001</v>
      </c>
      <c r="D35" s="770"/>
      <c r="G35" s="779"/>
      <c r="H35" s="779"/>
      <c r="I35" s="779"/>
      <c r="J35" s="779"/>
      <c r="K35" s="779"/>
      <c r="L35" s="780"/>
    </row>
    <row r="36" spans="2:12" ht="15">
      <c r="B36" s="546" t="s">
        <v>445</v>
      </c>
      <c r="C36" s="769">
        <f t="shared" si="7"/>
        <v>0.0001</v>
      </c>
      <c r="D36" s="770"/>
      <c r="G36" s="542"/>
      <c r="H36" s="33"/>
      <c r="I36" s="33"/>
      <c r="J36" s="33"/>
      <c r="K36" s="33"/>
      <c r="L36" s="33"/>
    </row>
    <row r="37" spans="2:12" ht="15">
      <c r="B37" s="546" t="s">
        <v>446</v>
      </c>
      <c r="C37" s="769">
        <f t="shared" si="7"/>
        <v>0.0001</v>
      </c>
      <c r="D37" s="770"/>
      <c r="G37" s="542"/>
      <c r="H37" s="33"/>
      <c r="I37" s="33"/>
      <c r="J37" s="33"/>
      <c r="K37" s="33"/>
      <c r="L37" s="33"/>
    </row>
    <row r="38" spans="2:12" ht="15.75" thickBot="1">
      <c r="B38" s="547" t="s">
        <v>447</v>
      </c>
      <c r="C38" s="775">
        <f t="shared" si="7"/>
        <v>0.0001</v>
      </c>
      <c r="D38" s="776"/>
      <c r="G38" s="542"/>
      <c r="H38" s="33"/>
      <c r="I38" s="33"/>
      <c r="J38" s="33"/>
      <c r="K38" s="33"/>
      <c r="L38" s="33"/>
    </row>
  </sheetData>
  <sheetProtection sheet="1" objects="1" scenarios="1"/>
  <mergeCells count="75">
    <mergeCell ref="L32:L33"/>
    <mergeCell ref="L30:L31"/>
    <mergeCell ref="G30:K31"/>
    <mergeCell ref="G32:K33"/>
    <mergeCell ref="G34:K35"/>
    <mergeCell ref="L34:L35"/>
    <mergeCell ref="M21:N21"/>
    <mergeCell ref="K21:L21"/>
    <mergeCell ref="K22:L22"/>
    <mergeCell ref="K23:L23"/>
    <mergeCell ref="M27:N27"/>
    <mergeCell ref="M28:N28"/>
    <mergeCell ref="M23:N23"/>
    <mergeCell ref="M22:N22"/>
    <mergeCell ref="K24:L24"/>
    <mergeCell ref="M24:N24"/>
    <mergeCell ref="M25:N25"/>
    <mergeCell ref="M26:N26"/>
    <mergeCell ref="K28:L28"/>
    <mergeCell ref="K27:L27"/>
    <mergeCell ref="K26:L26"/>
    <mergeCell ref="K25:L25"/>
    <mergeCell ref="I25:J25"/>
    <mergeCell ref="I26:J26"/>
    <mergeCell ref="I27:J27"/>
    <mergeCell ref="I28:J28"/>
    <mergeCell ref="I21:J21"/>
    <mergeCell ref="I22:J22"/>
    <mergeCell ref="I23:J23"/>
    <mergeCell ref="I24:J24"/>
    <mergeCell ref="G24:H24"/>
    <mergeCell ref="G23:H23"/>
    <mergeCell ref="G22:H22"/>
    <mergeCell ref="G21:H21"/>
    <mergeCell ref="G28:H28"/>
    <mergeCell ref="G27:H27"/>
    <mergeCell ref="G26:H26"/>
    <mergeCell ref="G25:H25"/>
    <mergeCell ref="E25:F25"/>
    <mergeCell ref="E26:F26"/>
    <mergeCell ref="E27:F27"/>
    <mergeCell ref="E28:F28"/>
    <mergeCell ref="E21:F21"/>
    <mergeCell ref="E22:F22"/>
    <mergeCell ref="E23:F23"/>
    <mergeCell ref="E24:F24"/>
    <mergeCell ref="C37:D37"/>
    <mergeCell ref="C38:D38"/>
    <mergeCell ref="C28:D28"/>
    <mergeCell ref="C27:D27"/>
    <mergeCell ref="C33:D33"/>
    <mergeCell ref="C34:D34"/>
    <mergeCell ref="C35:D35"/>
    <mergeCell ref="C36:D36"/>
    <mergeCell ref="K20:L20"/>
    <mergeCell ref="M20:N20"/>
    <mergeCell ref="C31:D31"/>
    <mergeCell ref="C32:D32"/>
    <mergeCell ref="C26:D26"/>
    <mergeCell ref="C25:D25"/>
    <mergeCell ref="C24:D24"/>
    <mergeCell ref="C23:D23"/>
    <mergeCell ref="C22:D22"/>
    <mergeCell ref="C21:D21"/>
    <mergeCell ref="C20:D20"/>
    <mergeCell ref="E20:F20"/>
    <mergeCell ref="G20:H20"/>
    <mergeCell ref="I20:J20"/>
    <mergeCell ref="K9:L9"/>
    <mergeCell ref="E3:N4"/>
    <mergeCell ref="M9:N9"/>
    <mergeCell ref="C9:D9"/>
    <mergeCell ref="E9:F9"/>
    <mergeCell ref="G9:H9"/>
    <mergeCell ref="I9:J9"/>
  </mergeCells>
  <conditionalFormatting sqref="C31:D38 C21:N28">
    <cfRule type="cellIs" priority="1" dxfId="0" operator="equal" stopIfTrue="1">
      <formula>0.0001</formula>
    </cfRule>
  </conditionalFormatting>
  <dataValidations count="2">
    <dataValidation type="decimal" operator="greaterThan" allowBlank="1" showInputMessage="1" showErrorMessage="1" sqref="C11:C18 E11:E18 G11:G18 I11:I18 K11:K18 M11:M18">
      <formula1>0</formula1>
    </dataValidation>
    <dataValidation type="decimal" operator="greaterThan" allowBlank="1" showInputMessage="1" showErrorMessage="1" sqref="D11:D18 F11:F18 H11:H18 J11:J18 L11:L18 N11:N18">
      <formula1>0</formula1>
    </dataValidation>
  </dataValidations>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O238"/>
  <sheetViews>
    <sheetView workbookViewId="0" topLeftCell="D1">
      <selection activeCell="M26" sqref="M26"/>
    </sheetView>
  </sheetViews>
  <sheetFormatPr defaultColWidth="9.140625" defaultRowHeight="12.75"/>
  <cols>
    <col min="1" max="1" width="12.7109375" style="0" customWidth="1"/>
    <col min="12" max="13" width="10.57421875" style="0" bestFit="1" customWidth="1"/>
  </cols>
  <sheetData>
    <row r="1" spans="1:15" ht="12.75">
      <c r="A1" t="s">
        <v>105</v>
      </c>
      <c r="B1" s="203" t="s">
        <v>478</v>
      </c>
      <c r="C1">
        <f>VALUE(B1)</f>
        <v>4</v>
      </c>
      <c r="J1" s="54">
        <f>VALUE(J2)</f>
        <v>1</v>
      </c>
      <c r="K1" s="54">
        <f>VALUE(K2)</f>
        <v>85</v>
      </c>
      <c r="N1" s="54" t="str">
        <f>IF(J1&gt;5,"N","S")</f>
        <v>S</v>
      </c>
      <c r="O1" s="350">
        <f>IF(N1="S",VLOOKUP(K1,K3:M103,2),VLOOKUP(K1,K3:M103,3))</f>
        <v>0</v>
      </c>
    </row>
    <row r="2" spans="1:13" ht="12.75">
      <c r="A2" t="s">
        <v>104</v>
      </c>
      <c r="B2" s="203" t="s">
        <v>470</v>
      </c>
      <c r="C2">
        <f>VALUE(B2)</f>
        <v>2400</v>
      </c>
      <c r="J2" s="54" t="s">
        <v>344</v>
      </c>
      <c r="K2" s="54" t="s">
        <v>471</v>
      </c>
      <c r="L2" s="54" t="s">
        <v>194</v>
      </c>
      <c r="M2" s="54" t="s">
        <v>195</v>
      </c>
    </row>
    <row r="3" spans="1:13" ht="12.75">
      <c r="A3" t="s">
        <v>469</v>
      </c>
      <c r="D3">
        <v>45</v>
      </c>
      <c r="E3">
        <v>60</v>
      </c>
      <c r="F3">
        <v>75</v>
      </c>
      <c r="G3">
        <v>90</v>
      </c>
      <c r="H3">
        <v>130</v>
      </c>
      <c r="J3">
        <v>1</v>
      </c>
      <c r="K3">
        <v>0</v>
      </c>
      <c r="L3" s="350">
        <v>34</v>
      </c>
      <c r="M3" s="350">
        <v>34</v>
      </c>
    </row>
    <row r="4" spans="1:13" ht="12.75">
      <c r="A4" t="s">
        <v>107</v>
      </c>
      <c r="D4" s="204">
        <f>D3-E5</f>
        <v>45</v>
      </c>
      <c r="E4" s="204">
        <f>IF(E3-E5&gt;H3,"N/A",E3-E5)</f>
        <v>60</v>
      </c>
      <c r="F4" s="204">
        <f>IF(F3-E5&gt;H3,"N/A",F3-E5)</f>
        <v>75</v>
      </c>
      <c r="G4" s="204">
        <f>IF(G3-E5&gt;H3,"N/A",G3-E5)</f>
        <v>90</v>
      </c>
      <c r="J4">
        <v>2</v>
      </c>
      <c r="K4">
        <f>K3+1</f>
        <v>1</v>
      </c>
      <c r="L4" s="350">
        <v>34</v>
      </c>
      <c r="M4" s="350">
        <f aca="true" t="shared" si="0" ref="M4:M61">TRUNC((LOG(100-K4)/0.021-60.8))+IF(MOD((LOG(100-K4)/0.021-60.8),1)&lt;0.25,0,IF(MOD((LOG(100-K4)/0.021-60.8),1)&lt;0.75,0.5,1))</f>
        <v>34</v>
      </c>
    </row>
    <row r="5" spans="1:13" ht="12.75">
      <c r="A5" t="s">
        <v>114</v>
      </c>
      <c r="D5" s="204">
        <f>-13*LOG(C2/C6)/LOG(2)</f>
        <v>0</v>
      </c>
      <c r="E5" s="204">
        <f>IF(D5&gt;10,10,D5)</f>
        <v>0</v>
      </c>
      <c r="F5" s="204"/>
      <c r="G5" s="204"/>
      <c r="J5">
        <v>3</v>
      </c>
      <c r="K5">
        <f aca="true" t="shared" si="1" ref="K5:K68">K4+1</f>
        <v>2</v>
      </c>
      <c r="L5" s="350">
        <v>34</v>
      </c>
      <c r="M5" s="350">
        <f t="shared" si="0"/>
        <v>34</v>
      </c>
    </row>
    <row r="6" spans="1:13" ht="12.75">
      <c r="A6" t="s">
        <v>467</v>
      </c>
      <c r="C6" s="204">
        <f>VLOOKUP(C1,C17:D37,2)</f>
        <v>2400</v>
      </c>
      <c r="E6" s="225"/>
      <c r="F6" s="225"/>
      <c r="J6">
        <v>4</v>
      </c>
      <c r="K6">
        <f t="shared" si="1"/>
        <v>3</v>
      </c>
      <c r="L6" s="350">
        <v>34</v>
      </c>
      <c r="M6" s="350">
        <f t="shared" si="0"/>
        <v>34</v>
      </c>
    </row>
    <row r="7" spans="2:13" ht="12.75">
      <c r="B7" s="204"/>
      <c r="J7">
        <v>5</v>
      </c>
      <c r="K7">
        <f t="shared" si="1"/>
        <v>4</v>
      </c>
      <c r="L7" s="350">
        <v>34</v>
      </c>
      <c r="M7" s="350">
        <f t="shared" si="0"/>
        <v>33.5</v>
      </c>
    </row>
    <row r="8" spans="2:13" ht="12.75">
      <c r="B8" s="204"/>
      <c r="J8">
        <v>6</v>
      </c>
      <c r="K8">
        <f t="shared" si="1"/>
        <v>5</v>
      </c>
      <c r="L8" s="350">
        <v>33.5</v>
      </c>
      <c r="M8" s="350">
        <f t="shared" si="0"/>
        <v>33.5</v>
      </c>
    </row>
    <row r="9" spans="2:13" ht="12.75">
      <c r="B9" s="204"/>
      <c r="J9">
        <v>7</v>
      </c>
      <c r="K9">
        <f t="shared" si="1"/>
        <v>6</v>
      </c>
      <c r="L9" s="350">
        <v>33.5</v>
      </c>
      <c r="M9" s="350">
        <f t="shared" si="0"/>
        <v>33</v>
      </c>
    </row>
    <row r="10" spans="2:13" ht="12.75">
      <c r="B10" s="204"/>
      <c r="J10">
        <v>8</v>
      </c>
      <c r="K10">
        <f t="shared" si="1"/>
        <v>7</v>
      </c>
      <c r="L10" s="350">
        <f aca="true" t="shared" si="2" ref="L10:L33">TRUNC((LOG(100-K10)/0.024-48.3))+IF(MOD((LOG(100-K10)/0.024-48.3),1)&lt;0.25,0,IF(MOD((LOG(100-K10)/0.024-48.3),1)&lt;0.75,0.5,1))</f>
        <v>33.5</v>
      </c>
      <c r="M10" s="350">
        <f t="shared" si="0"/>
        <v>33</v>
      </c>
    </row>
    <row r="11" spans="2:13" ht="12.75">
      <c r="B11" s="204"/>
      <c r="K11">
        <f t="shared" si="1"/>
        <v>8</v>
      </c>
      <c r="L11" s="350">
        <f t="shared" si="2"/>
        <v>33.5</v>
      </c>
      <c r="M11" s="350">
        <f t="shared" si="0"/>
        <v>32.5</v>
      </c>
    </row>
    <row r="12" spans="2:13" ht="12.75">
      <c r="B12" s="204"/>
      <c r="K12">
        <f t="shared" si="1"/>
        <v>9</v>
      </c>
      <c r="L12" s="350">
        <f t="shared" si="2"/>
        <v>33.5</v>
      </c>
      <c r="M12" s="350">
        <f t="shared" si="0"/>
        <v>32.5</v>
      </c>
    </row>
    <row r="13" spans="2:13" ht="12.75">
      <c r="B13" s="204"/>
      <c r="K13">
        <f t="shared" si="1"/>
        <v>10</v>
      </c>
      <c r="L13" s="350">
        <f t="shared" si="2"/>
        <v>33</v>
      </c>
      <c r="M13" s="350">
        <f t="shared" si="0"/>
        <v>32.5</v>
      </c>
    </row>
    <row r="14" spans="2:13" ht="12.75">
      <c r="B14" s="204"/>
      <c r="K14">
        <f t="shared" si="1"/>
        <v>11</v>
      </c>
      <c r="L14" s="350">
        <f t="shared" si="2"/>
        <v>33</v>
      </c>
      <c r="M14" s="350">
        <f t="shared" si="0"/>
        <v>32</v>
      </c>
    </row>
    <row r="15" spans="2:13" ht="12.75">
      <c r="B15" s="204"/>
      <c r="K15">
        <f t="shared" si="1"/>
        <v>12</v>
      </c>
      <c r="L15" s="350">
        <f t="shared" si="2"/>
        <v>32.5</v>
      </c>
      <c r="M15" s="350">
        <f t="shared" si="0"/>
        <v>32</v>
      </c>
    </row>
    <row r="16" spans="2:13" ht="12.75">
      <c r="B16" t="s">
        <v>106</v>
      </c>
      <c r="C16" t="s">
        <v>103</v>
      </c>
      <c r="D16" t="s">
        <v>468</v>
      </c>
      <c r="K16">
        <f t="shared" si="1"/>
        <v>13</v>
      </c>
      <c r="L16" s="350">
        <f t="shared" si="2"/>
        <v>32.5</v>
      </c>
      <c r="M16" s="350">
        <f t="shared" si="0"/>
        <v>31.5</v>
      </c>
    </row>
    <row r="17" spans="2:13" ht="12.75">
      <c r="B17" s="204">
        <v>400</v>
      </c>
      <c r="C17" s="204">
        <v>0</v>
      </c>
      <c r="D17" s="204">
        <v>720</v>
      </c>
      <c r="E17" s="204"/>
      <c r="F17" s="240"/>
      <c r="G17" s="204"/>
      <c r="H17" s="204"/>
      <c r="I17" s="204"/>
      <c r="K17">
        <f t="shared" si="1"/>
        <v>14</v>
      </c>
      <c r="L17" s="350">
        <f t="shared" si="2"/>
        <v>32.5</v>
      </c>
      <c r="M17" s="350">
        <f t="shared" si="0"/>
        <v>31.5</v>
      </c>
    </row>
    <row r="18" spans="2:13" ht="12.75">
      <c r="B18" s="204">
        <f aca="true" t="shared" si="3" ref="B18:B29">B17+50</f>
        <v>450</v>
      </c>
      <c r="C18" s="204">
        <v>1</v>
      </c>
      <c r="D18" s="204">
        <v>870</v>
      </c>
      <c r="E18" s="204"/>
      <c r="F18" s="240"/>
      <c r="G18" s="204"/>
      <c r="H18" s="204"/>
      <c r="I18" s="204"/>
      <c r="K18">
        <f t="shared" si="1"/>
        <v>15</v>
      </c>
      <c r="L18" s="350">
        <f t="shared" si="2"/>
        <v>32</v>
      </c>
      <c r="M18" s="350">
        <f t="shared" si="0"/>
        <v>31</v>
      </c>
    </row>
    <row r="19" spans="2:13" ht="12.75">
      <c r="B19" s="204">
        <f t="shared" si="3"/>
        <v>500</v>
      </c>
      <c r="C19" s="204">
        <v>2</v>
      </c>
      <c r="D19" s="204">
        <v>1430</v>
      </c>
      <c r="E19" s="204"/>
      <c r="F19" s="240"/>
      <c r="G19" s="204"/>
      <c r="H19" s="204"/>
      <c r="I19" s="204"/>
      <c r="K19">
        <f t="shared" si="1"/>
        <v>16</v>
      </c>
      <c r="L19" s="350">
        <f t="shared" si="2"/>
        <v>32</v>
      </c>
      <c r="M19" s="350">
        <f t="shared" si="0"/>
        <v>31</v>
      </c>
    </row>
    <row r="20" spans="2:13" ht="12.75">
      <c r="B20" s="204">
        <f t="shared" si="3"/>
        <v>550</v>
      </c>
      <c r="C20" s="204">
        <v>3</v>
      </c>
      <c r="D20" s="204">
        <v>1950</v>
      </c>
      <c r="E20" s="204"/>
      <c r="F20" s="240"/>
      <c r="G20" s="204"/>
      <c r="H20" s="204"/>
      <c r="I20" s="204"/>
      <c r="K20">
        <f t="shared" si="1"/>
        <v>17</v>
      </c>
      <c r="L20" s="350">
        <f t="shared" si="2"/>
        <v>31.5</v>
      </c>
      <c r="M20" s="350">
        <f t="shared" si="0"/>
        <v>30.5</v>
      </c>
    </row>
    <row r="21" spans="2:13" ht="12.75">
      <c r="B21" s="204">
        <f t="shared" si="3"/>
        <v>600</v>
      </c>
      <c r="C21" s="204">
        <v>4</v>
      </c>
      <c r="D21" s="204">
        <v>2400</v>
      </c>
      <c r="E21" s="204"/>
      <c r="I21" s="204"/>
      <c r="K21">
        <f t="shared" si="1"/>
        <v>18</v>
      </c>
      <c r="L21" s="350">
        <f t="shared" si="2"/>
        <v>31.5</v>
      </c>
      <c r="M21" s="350">
        <f t="shared" si="0"/>
        <v>30.5</v>
      </c>
    </row>
    <row r="22" spans="2:13" ht="12.75">
      <c r="B22" s="204">
        <f t="shared" si="3"/>
        <v>650</v>
      </c>
      <c r="C22" s="204">
        <v>5</v>
      </c>
      <c r="D22" s="204">
        <v>2600</v>
      </c>
      <c r="E22" s="204"/>
      <c r="F22" s="204"/>
      <c r="G22" s="204"/>
      <c r="K22">
        <f t="shared" si="1"/>
        <v>19</v>
      </c>
      <c r="L22" s="350">
        <f t="shared" si="2"/>
        <v>31</v>
      </c>
      <c r="M22" s="350">
        <f t="shared" si="0"/>
        <v>30</v>
      </c>
    </row>
    <row r="23" spans="2:13" ht="12.75">
      <c r="B23" s="204">
        <f t="shared" si="3"/>
        <v>700</v>
      </c>
      <c r="C23" s="204">
        <v>6</v>
      </c>
      <c r="D23" s="204">
        <f>D22+200</f>
        <v>2800</v>
      </c>
      <c r="E23" s="204"/>
      <c r="F23" s="204"/>
      <c r="G23" s="204"/>
      <c r="K23">
        <f t="shared" si="1"/>
        <v>20</v>
      </c>
      <c r="L23" s="350">
        <f t="shared" si="2"/>
        <v>31</v>
      </c>
      <c r="M23" s="350">
        <f t="shared" si="0"/>
        <v>30</v>
      </c>
    </row>
    <row r="24" spans="2:13" ht="12.75">
      <c r="B24" s="204">
        <f t="shared" si="3"/>
        <v>750</v>
      </c>
      <c r="C24" s="204">
        <v>7</v>
      </c>
      <c r="D24" s="204">
        <f aca="true" t="shared" si="4" ref="D24:D37">D23+200</f>
        <v>3000</v>
      </c>
      <c r="E24" s="204"/>
      <c r="F24" s="204"/>
      <c r="G24" s="204"/>
      <c r="K24">
        <f t="shared" si="1"/>
        <v>21</v>
      </c>
      <c r="L24" s="350">
        <f t="shared" si="2"/>
        <v>31</v>
      </c>
      <c r="M24" s="350">
        <f t="shared" si="0"/>
        <v>29.5</v>
      </c>
    </row>
    <row r="25" spans="2:13" ht="12.75">
      <c r="B25" s="204">
        <f t="shared" si="3"/>
        <v>800</v>
      </c>
      <c r="C25" s="204">
        <v>8</v>
      </c>
      <c r="D25" s="204">
        <f t="shared" si="4"/>
        <v>3200</v>
      </c>
      <c r="E25" s="204"/>
      <c r="F25" s="204"/>
      <c r="G25" s="204"/>
      <c r="K25">
        <f t="shared" si="1"/>
        <v>22</v>
      </c>
      <c r="L25" s="350">
        <f t="shared" si="2"/>
        <v>30.5</v>
      </c>
      <c r="M25" s="350">
        <f t="shared" si="0"/>
        <v>29.5</v>
      </c>
    </row>
    <row r="26" spans="2:13" ht="12.75">
      <c r="B26" s="204">
        <f t="shared" si="3"/>
        <v>850</v>
      </c>
      <c r="C26" s="204">
        <v>9</v>
      </c>
      <c r="D26" s="204">
        <f t="shared" si="4"/>
        <v>3400</v>
      </c>
      <c r="E26" s="204"/>
      <c r="F26" s="204"/>
      <c r="G26" s="204"/>
      <c r="K26">
        <f t="shared" si="1"/>
        <v>23</v>
      </c>
      <c r="L26" s="350">
        <f t="shared" si="2"/>
        <v>30.5</v>
      </c>
      <c r="M26" s="350">
        <f t="shared" si="0"/>
        <v>29</v>
      </c>
    </row>
    <row r="27" spans="2:13" ht="12.75">
      <c r="B27" s="204">
        <f t="shared" si="3"/>
        <v>900</v>
      </c>
      <c r="C27" s="204">
        <v>10</v>
      </c>
      <c r="D27" s="204">
        <f t="shared" si="4"/>
        <v>3600</v>
      </c>
      <c r="E27" s="204"/>
      <c r="F27" s="204"/>
      <c r="G27" s="204"/>
      <c r="K27">
        <f t="shared" si="1"/>
        <v>24</v>
      </c>
      <c r="L27" s="350">
        <f t="shared" si="2"/>
        <v>30</v>
      </c>
      <c r="M27" s="350">
        <f t="shared" si="0"/>
        <v>29</v>
      </c>
    </row>
    <row r="28" spans="2:13" ht="12.75">
      <c r="B28" s="204">
        <f t="shared" si="3"/>
        <v>950</v>
      </c>
      <c r="C28" s="204">
        <v>11</v>
      </c>
      <c r="D28" s="204">
        <f t="shared" si="4"/>
        <v>3800</v>
      </c>
      <c r="E28" s="204"/>
      <c r="F28" s="204"/>
      <c r="G28" s="204"/>
      <c r="K28">
        <f t="shared" si="1"/>
        <v>25</v>
      </c>
      <c r="L28" s="350">
        <f t="shared" si="2"/>
        <v>30</v>
      </c>
      <c r="M28" s="350">
        <f t="shared" si="0"/>
        <v>28.5</v>
      </c>
    </row>
    <row r="29" spans="2:13" ht="12.75">
      <c r="B29" s="204">
        <f t="shared" si="3"/>
        <v>1000</v>
      </c>
      <c r="C29" s="204">
        <v>12</v>
      </c>
      <c r="D29" s="204">
        <f t="shared" si="4"/>
        <v>4000</v>
      </c>
      <c r="E29" s="204"/>
      <c r="F29" s="204"/>
      <c r="G29" s="204"/>
      <c r="K29">
        <f t="shared" si="1"/>
        <v>26</v>
      </c>
      <c r="L29" s="350">
        <f t="shared" si="2"/>
        <v>29.5</v>
      </c>
      <c r="M29" s="350">
        <f t="shared" si="0"/>
        <v>28</v>
      </c>
    </row>
    <row r="30" spans="2:13" ht="12.75">
      <c r="B30" s="204">
        <f>B29+100</f>
        <v>1100</v>
      </c>
      <c r="C30" s="204">
        <v>13</v>
      </c>
      <c r="D30" s="204">
        <f t="shared" si="4"/>
        <v>4200</v>
      </c>
      <c r="E30" s="204"/>
      <c r="F30" s="204"/>
      <c r="G30" s="204"/>
      <c r="K30">
        <f t="shared" si="1"/>
        <v>27</v>
      </c>
      <c r="L30" s="350">
        <f t="shared" si="2"/>
        <v>29.5</v>
      </c>
      <c r="M30" s="350">
        <f t="shared" si="0"/>
        <v>28</v>
      </c>
    </row>
    <row r="31" spans="2:13" ht="12.75">
      <c r="B31" s="204">
        <f aca="true" t="shared" si="5" ref="B31:B94">B30+100</f>
        <v>1200</v>
      </c>
      <c r="C31" s="204">
        <v>14</v>
      </c>
      <c r="D31" s="204">
        <f t="shared" si="4"/>
        <v>4400</v>
      </c>
      <c r="E31" s="204"/>
      <c r="F31" s="204"/>
      <c r="G31" s="204"/>
      <c r="K31">
        <f t="shared" si="1"/>
        <v>28</v>
      </c>
      <c r="L31" s="350">
        <f t="shared" si="2"/>
        <v>29</v>
      </c>
      <c r="M31" s="350">
        <f t="shared" si="0"/>
        <v>27.5</v>
      </c>
    </row>
    <row r="32" spans="2:13" ht="12.75">
      <c r="B32" s="204">
        <f t="shared" si="5"/>
        <v>1300</v>
      </c>
      <c r="C32" s="204">
        <v>15</v>
      </c>
      <c r="D32" s="204">
        <f t="shared" si="4"/>
        <v>4600</v>
      </c>
      <c r="E32" s="204"/>
      <c r="F32" s="204"/>
      <c r="G32" s="204"/>
      <c r="K32">
        <f t="shared" si="1"/>
        <v>29</v>
      </c>
      <c r="L32" s="350">
        <f t="shared" si="2"/>
        <v>29</v>
      </c>
      <c r="M32" s="350">
        <f t="shared" si="0"/>
        <v>27.5</v>
      </c>
    </row>
    <row r="33" spans="2:13" ht="12.75">
      <c r="B33" s="204">
        <f t="shared" si="5"/>
        <v>1400</v>
      </c>
      <c r="C33" s="204">
        <v>16</v>
      </c>
      <c r="D33" s="204">
        <f t="shared" si="4"/>
        <v>4800</v>
      </c>
      <c r="E33" s="204"/>
      <c r="F33" s="204"/>
      <c r="G33" s="204"/>
      <c r="K33">
        <f t="shared" si="1"/>
        <v>30</v>
      </c>
      <c r="L33" s="350">
        <f t="shared" si="2"/>
        <v>28.5</v>
      </c>
      <c r="M33" s="350">
        <f t="shared" si="0"/>
        <v>27</v>
      </c>
    </row>
    <row r="34" spans="2:13" ht="12.75">
      <c r="B34" s="204">
        <f t="shared" si="5"/>
        <v>1500</v>
      </c>
      <c r="C34" s="204">
        <v>17</v>
      </c>
      <c r="D34" s="204">
        <f t="shared" si="4"/>
        <v>5000</v>
      </c>
      <c r="E34" s="204"/>
      <c r="F34" s="204"/>
      <c r="G34" s="204"/>
      <c r="K34">
        <f t="shared" si="1"/>
        <v>31</v>
      </c>
      <c r="L34" s="350">
        <f aca="true" t="shared" si="6" ref="L34:L62">TRUNC((LOG(100-K34)/0.024-48.3))+IF(MOD((LOG(100-K34)/0.024-48.3),1)&lt;0.25,0,IF(MOD((LOG(100-K34)/0.024-48.3),1)&lt;0.75,0.5,1))</f>
        <v>28.5</v>
      </c>
      <c r="M34" s="350">
        <f t="shared" si="0"/>
        <v>27</v>
      </c>
    </row>
    <row r="35" spans="2:13" ht="12.75">
      <c r="B35" s="204">
        <f t="shared" si="5"/>
        <v>1600</v>
      </c>
      <c r="C35" s="204">
        <v>18</v>
      </c>
      <c r="D35" s="204">
        <f t="shared" si="4"/>
        <v>5200</v>
      </c>
      <c r="E35" s="204"/>
      <c r="F35" s="204"/>
      <c r="G35" s="204"/>
      <c r="K35">
        <f t="shared" si="1"/>
        <v>32</v>
      </c>
      <c r="L35" s="350">
        <f t="shared" si="6"/>
        <v>28</v>
      </c>
      <c r="M35" s="350">
        <f t="shared" si="0"/>
        <v>26.5</v>
      </c>
    </row>
    <row r="36" spans="2:13" ht="12.75">
      <c r="B36" s="204">
        <f t="shared" si="5"/>
        <v>1700</v>
      </c>
      <c r="C36" s="204">
        <v>19</v>
      </c>
      <c r="D36" s="204">
        <f t="shared" si="4"/>
        <v>5400</v>
      </c>
      <c r="E36" s="204"/>
      <c r="F36" s="204"/>
      <c r="G36" s="204"/>
      <c r="K36">
        <f t="shared" si="1"/>
        <v>33</v>
      </c>
      <c r="L36" s="350">
        <f t="shared" si="6"/>
        <v>28</v>
      </c>
      <c r="M36" s="350">
        <f t="shared" si="0"/>
        <v>26</v>
      </c>
    </row>
    <row r="37" spans="2:13" ht="12.75">
      <c r="B37" s="204">
        <f t="shared" si="5"/>
        <v>1800</v>
      </c>
      <c r="C37" s="204">
        <v>20</v>
      </c>
      <c r="D37" s="204">
        <f t="shared" si="4"/>
        <v>5600</v>
      </c>
      <c r="E37" s="204"/>
      <c r="F37" s="204"/>
      <c r="G37" s="204"/>
      <c r="K37">
        <f t="shared" si="1"/>
        <v>34</v>
      </c>
      <c r="L37" s="350">
        <f t="shared" si="6"/>
        <v>27.5</v>
      </c>
      <c r="M37" s="350">
        <f t="shared" si="0"/>
        <v>26</v>
      </c>
    </row>
    <row r="38" spans="2:13" ht="12.75">
      <c r="B38" s="204">
        <f t="shared" si="5"/>
        <v>1900</v>
      </c>
      <c r="C38" s="204"/>
      <c r="D38" s="204"/>
      <c r="E38" s="204"/>
      <c r="F38" s="204"/>
      <c r="G38" s="204"/>
      <c r="K38">
        <f t="shared" si="1"/>
        <v>35</v>
      </c>
      <c r="L38" s="350">
        <f t="shared" si="6"/>
        <v>27</v>
      </c>
      <c r="M38" s="350">
        <f t="shared" si="0"/>
        <v>25.5</v>
      </c>
    </row>
    <row r="39" spans="2:13" ht="12.75">
      <c r="B39" s="204">
        <f t="shared" si="5"/>
        <v>2000</v>
      </c>
      <c r="C39" s="204"/>
      <c r="D39" s="204"/>
      <c r="E39" s="204"/>
      <c r="F39" s="204"/>
      <c r="G39" s="204"/>
      <c r="K39">
        <f t="shared" si="1"/>
        <v>36</v>
      </c>
      <c r="L39" s="350">
        <f t="shared" si="6"/>
        <v>27</v>
      </c>
      <c r="M39" s="350">
        <f t="shared" si="0"/>
        <v>25</v>
      </c>
    </row>
    <row r="40" spans="2:13" ht="12.75">
      <c r="B40" s="204">
        <f t="shared" si="5"/>
        <v>2100</v>
      </c>
      <c r="C40" s="204"/>
      <c r="D40" s="204"/>
      <c r="E40" s="204"/>
      <c r="F40" s="204"/>
      <c r="G40" s="204"/>
      <c r="K40">
        <f t="shared" si="1"/>
        <v>37</v>
      </c>
      <c r="L40" s="350">
        <f t="shared" si="6"/>
        <v>26.5</v>
      </c>
      <c r="M40" s="350">
        <f t="shared" si="0"/>
        <v>25</v>
      </c>
    </row>
    <row r="41" spans="2:13" ht="12.75">
      <c r="B41" s="204">
        <f t="shared" si="5"/>
        <v>2200</v>
      </c>
      <c r="C41" s="204"/>
      <c r="D41" s="204"/>
      <c r="E41" s="204"/>
      <c r="F41" s="204"/>
      <c r="G41" s="204"/>
      <c r="K41">
        <f t="shared" si="1"/>
        <v>38</v>
      </c>
      <c r="L41" s="350">
        <f t="shared" si="6"/>
        <v>26.5</v>
      </c>
      <c r="M41" s="350">
        <f t="shared" si="0"/>
        <v>24.5</v>
      </c>
    </row>
    <row r="42" spans="2:13" ht="12.75">
      <c r="B42" s="204">
        <f t="shared" si="5"/>
        <v>2300</v>
      </c>
      <c r="C42" s="204"/>
      <c r="D42" s="204"/>
      <c r="E42" s="204"/>
      <c r="F42" s="204"/>
      <c r="G42" s="204"/>
      <c r="K42">
        <f t="shared" si="1"/>
        <v>39</v>
      </c>
      <c r="L42" s="350">
        <f t="shared" si="6"/>
        <v>26</v>
      </c>
      <c r="M42" s="350">
        <f t="shared" si="0"/>
        <v>24</v>
      </c>
    </row>
    <row r="43" spans="2:13" ht="12.75">
      <c r="B43" s="204">
        <f t="shared" si="5"/>
        <v>2400</v>
      </c>
      <c r="C43" s="204"/>
      <c r="D43" s="204"/>
      <c r="E43" s="204"/>
      <c r="F43" s="204"/>
      <c r="G43" s="204"/>
      <c r="K43">
        <f t="shared" si="1"/>
        <v>40</v>
      </c>
      <c r="L43" s="350">
        <f t="shared" si="6"/>
        <v>26</v>
      </c>
      <c r="M43" s="350">
        <f t="shared" si="0"/>
        <v>24</v>
      </c>
    </row>
    <row r="44" spans="2:13" ht="12.75">
      <c r="B44" s="204">
        <f t="shared" si="5"/>
        <v>2500</v>
      </c>
      <c r="C44" s="204"/>
      <c r="D44" s="204"/>
      <c r="E44" s="204"/>
      <c r="F44" s="204"/>
      <c r="G44" s="204"/>
      <c r="K44">
        <f t="shared" si="1"/>
        <v>41</v>
      </c>
      <c r="L44" s="350">
        <f t="shared" si="6"/>
        <v>25.5</v>
      </c>
      <c r="M44" s="350">
        <f t="shared" si="0"/>
        <v>23.5</v>
      </c>
    </row>
    <row r="45" spans="2:13" ht="12.75">
      <c r="B45" s="204">
        <f t="shared" si="5"/>
        <v>2600</v>
      </c>
      <c r="C45" s="204"/>
      <c r="D45" s="204"/>
      <c r="E45" s="204"/>
      <c r="F45" s="204"/>
      <c r="G45" s="204"/>
      <c r="K45">
        <f t="shared" si="1"/>
        <v>42</v>
      </c>
      <c r="L45" s="350">
        <f t="shared" si="6"/>
        <v>25</v>
      </c>
      <c r="M45" s="350">
        <f t="shared" si="0"/>
        <v>23</v>
      </c>
    </row>
    <row r="46" spans="2:13" ht="12.75">
      <c r="B46" s="204">
        <f t="shared" si="5"/>
        <v>2700</v>
      </c>
      <c r="C46" s="204"/>
      <c r="D46" s="204"/>
      <c r="E46" s="204"/>
      <c r="F46" s="204"/>
      <c r="G46" s="204"/>
      <c r="K46">
        <f t="shared" si="1"/>
        <v>43</v>
      </c>
      <c r="L46" s="350">
        <f t="shared" si="6"/>
        <v>25</v>
      </c>
      <c r="M46" s="350">
        <f t="shared" si="0"/>
        <v>23</v>
      </c>
    </row>
    <row r="47" spans="2:13" ht="12.75">
      <c r="B47" s="204">
        <f t="shared" si="5"/>
        <v>2800</v>
      </c>
      <c r="C47" s="204"/>
      <c r="D47" s="204"/>
      <c r="E47" s="204"/>
      <c r="F47" s="204"/>
      <c r="G47" s="204"/>
      <c r="K47">
        <f t="shared" si="1"/>
        <v>44</v>
      </c>
      <c r="L47" s="350">
        <f t="shared" si="6"/>
        <v>24.5</v>
      </c>
      <c r="M47" s="350">
        <f t="shared" si="0"/>
        <v>22.5</v>
      </c>
    </row>
    <row r="48" spans="2:13" ht="12.75">
      <c r="B48" s="204">
        <f t="shared" si="5"/>
        <v>2900</v>
      </c>
      <c r="C48" s="204"/>
      <c r="D48" s="204"/>
      <c r="E48" s="204"/>
      <c r="F48" s="204"/>
      <c r="G48" s="204"/>
      <c r="K48">
        <f t="shared" si="1"/>
        <v>45</v>
      </c>
      <c r="L48" s="350">
        <f t="shared" si="6"/>
        <v>24</v>
      </c>
      <c r="M48" s="350">
        <f t="shared" si="0"/>
        <v>22</v>
      </c>
    </row>
    <row r="49" spans="2:13" ht="12.75">
      <c r="B49" s="204">
        <f t="shared" si="5"/>
        <v>3000</v>
      </c>
      <c r="C49" s="204"/>
      <c r="D49" s="204"/>
      <c r="E49" s="204"/>
      <c r="F49" s="204"/>
      <c r="G49" s="204"/>
      <c r="K49">
        <f t="shared" si="1"/>
        <v>46</v>
      </c>
      <c r="L49" s="350">
        <f t="shared" si="6"/>
        <v>24</v>
      </c>
      <c r="M49" s="350">
        <f t="shared" si="0"/>
        <v>21.5</v>
      </c>
    </row>
    <row r="50" spans="2:13" ht="12.75">
      <c r="B50" s="204">
        <f t="shared" si="5"/>
        <v>3100</v>
      </c>
      <c r="C50" s="204"/>
      <c r="D50" s="204"/>
      <c r="E50" s="204"/>
      <c r="F50" s="204"/>
      <c r="G50" s="204"/>
      <c r="K50">
        <f t="shared" si="1"/>
        <v>47</v>
      </c>
      <c r="L50" s="350">
        <f t="shared" si="6"/>
        <v>23.5</v>
      </c>
      <c r="M50" s="350">
        <f t="shared" si="0"/>
        <v>21.5</v>
      </c>
    </row>
    <row r="51" spans="2:13" ht="12.75">
      <c r="B51" s="204">
        <f t="shared" si="5"/>
        <v>3200</v>
      </c>
      <c r="C51" s="204"/>
      <c r="D51" s="204"/>
      <c r="E51" s="204"/>
      <c r="F51" s="204"/>
      <c r="G51" s="204"/>
      <c r="K51">
        <f t="shared" si="1"/>
        <v>48</v>
      </c>
      <c r="L51" s="350">
        <f t="shared" si="6"/>
        <v>23</v>
      </c>
      <c r="M51" s="350">
        <f t="shared" si="0"/>
        <v>21</v>
      </c>
    </row>
    <row r="52" spans="2:13" ht="12.75">
      <c r="B52" s="204">
        <f t="shared" si="5"/>
        <v>3300</v>
      </c>
      <c r="C52" s="204"/>
      <c r="D52" s="204"/>
      <c r="E52" s="204"/>
      <c r="F52" s="204"/>
      <c r="G52" s="204"/>
      <c r="K52">
        <f t="shared" si="1"/>
        <v>49</v>
      </c>
      <c r="L52" s="350">
        <f t="shared" si="6"/>
        <v>23</v>
      </c>
      <c r="M52" s="350">
        <f t="shared" si="0"/>
        <v>20.5</v>
      </c>
    </row>
    <row r="53" spans="2:13" ht="12.75">
      <c r="B53" s="204">
        <f t="shared" si="5"/>
        <v>3400</v>
      </c>
      <c r="K53">
        <f t="shared" si="1"/>
        <v>50</v>
      </c>
      <c r="L53" s="350">
        <f t="shared" si="6"/>
        <v>22.5</v>
      </c>
      <c r="M53" s="350">
        <f t="shared" si="0"/>
        <v>20</v>
      </c>
    </row>
    <row r="54" spans="2:13" ht="12.75">
      <c r="B54" s="204">
        <f t="shared" si="5"/>
        <v>3500</v>
      </c>
      <c r="K54">
        <f t="shared" si="1"/>
        <v>51</v>
      </c>
      <c r="L54" s="350">
        <f t="shared" si="6"/>
        <v>22</v>
      </c>
      <c r="M54" s="350">
        <f t="shared" si="0"/>
        <v>19.5</v>
      </c>
    </row>
    <row r="55" spans="2:13" ht="12.75">
      <c r="B55" s="204">
        <f t="shared" si="5"/>
        <v>3600</v>
      </c>
      <c r="K55">
        <f t="shared" si="1"/>
        <v>52</v>
      </c>
      <c r="L55" s="350">
        <f t="shared" si="6"/>
        <v>22</v>
      </c>
      <c r="M55" s="350">
        <f t="shared" si="0"/>
        <v>19.5</v>
      </c>
    </row>
    <row r="56" spans="2:13" ht="12.75">
      <c r="B56" s="204">
        <f t="shared" si="5"/>
        <v>3700</v>
      </c>
      <c r="K56">
        <f t="shared" si="1"/>
        <v>53</v>
      </c>
      <c r="L56" s="350">
        <f t="shared" si="6"/>
        <v>21.5</v>
      </c>
      <c r="M56" s="350">
        <f t="shared" si="0"/>
        <v>19</v>
      </c>
    </row>
    <row r="57" spans="2:13" ht="12.75">
      <c r="B57" s="204">
        <f t="shared" si="5"/>
        <v>3800</v>
      </c>
      <c r="K57">
        <f t="shared" si="1"/>
        <v>54</v>
      </c>
      <c r="L57" s="350">
        <f t="shared" si="6"/>
        <v>21</v>
      </c>
      <c r="M57" s="350">
        <f t="shared" si="0"/>
        <v>18.5</v>
      </c>
    </row>
    <row r="58" spans="2:13" ht="12.75">
      <c r="B58" s="204">
        <f t="shared" si="5"/>
        <v>3900</v>
      </c>
      <c r="K58">
        <f t="shared" si="1"/>
        <v>55</v>
      </c>
      <c r="L58" s="350">
        <f t="shared" si="6"/>
        <v>20.5</v>
      </c>
      <c r="M58" s="350">
        <f t="shared" si="0"/>
        <v>18</v>
      </c>
    </row>
    <row r="59" spans="2:13" ht="12.75">
      <c r="B59" s="204">
        <f t="shared" si="5"/>
        <v>4000</v>
      </c>
      <c r="K59">
        <f t="shared" si="1"/>
        <v>56</v>
      </c>
      <c r="L59" s="350">
        <f t="shared" si="6"/>
        <v>20</v>
      </c>
      <c r="M59" s="350">
        <f t="shared" si="0"/>
        <v>17.5</v>
      </c>
    </row>
    <row r="60" spans="2:13" ht="12.75">
      <c r="B60" s="204">
        <f t="shared" si="5"/>
        <v>4100</v>
      </c>
      <c r="K60">
        <f t="shared" si="1"/>
        <v>57</v>
      </c>
      <c r="L60" s="350">
        <f t="shared" si="6"/>
        <v>20</v>
      </c>
      <c r="M60" s="350">
        <f t="shared" si="0"/>
        <v>17</v>
      </c>
    </row>
    <row r="61" spans="2:13" ht="12.75">
      <c r="B61" s="204">
        <f t="shared" si="5"/>
        <v>4200</v>
      </c>
      <c r="J61" s="350"/>
      <c r="K61">
        <f t="shared" si="1"/>
        <v>58</v>
      </c>
      <c r="L61" s="350">
        <f t="shared" si="6"/>
        <v>19.5</v>
      </c>
      <c r="M61" s="350">
        <f t="shared" si="0"/>
        <v>16.5</v>
      </c>
    </row>
    <row r="62" spans="2:13" ht="12.75">
      <c r="B62" s="204">
        <f t="shared" si="5"/>
        <v>4300</v>
      </c>
      <c r="J62" s="350"/>
      <c r="K62">
        <f t="shared" si="1"/>
        <v>59</v>
      </c>
      <c r="L62" s="350">
        <f t="shared" si="6"/>
        <v>19</v>
      </c>
      <c r="M62" s="350">
        <f>TRUNC((LOG(100-K62)/0.021-60.8))+IF(MOD((LOG(100-K62)/0.021-60.8),1)&lt;0.25,0,IF(MOD((LOG(100-K62)/0.021-60.8),1)&lt;0.75,0.5,1))</f>
        <v>16</v>
      </c>
    </row>
    <row r="63" spans="2:13" ht="12.75">
      <c r="B63" s="204">
        <f t="shared" si="5"/>
        <v>4400</v>
      </c>
      <c r="K63">
        <f t="shared" si="1"/>
        <v>60</v>
      </c>
      <c r="L63" s="350">
        <v>18.5</v>
      </c>
      <c r="M63" s="350">
        <v>15.5</v>
      </c>
    </row>
    <row r="64" spans="2:13" ht="12.75">
      <c r="B64" s="204">
        <f t="shared" si="5"/>
        <v>4500</v>
      </c>
      <c r="K64">
        <f t="shared" si="1"/>
        <v>61</v>
      </c>
      <c r="L64" s="350">
        <v>18</v>
      </c>
      <c r="M64" s="350">
        <v>15</v>
      </c>
    </row>
    <row r="65" spans="2:13" ht="12.75">
      <c r="B65" s="204">
        <f t="shared" si="5"/>
        <v>4600</v>
      </c>
      <c r="K65">
        <f t="shared" si="1"/>
        <v>62</v>
      </c>
      <c r="L65" s="350">
        <v>17.5</v>
      </c>
      <c r="M65" s="350">
        <v>14.5</v>
      </c>
    </row>
    <row r="66" spans="2:13" ht="12.75">
      <c r="B66" s="204">
        <f t="shared" si="5"/>
        <v>4700</v>
      </c>
      <c r="K66">
        <f t="shared" si="1"/>
        <v>63</v>
      </c>
      <c r="L66" s="350">
        <v>17</v>
      </c>
      <c r="M66" s="350">
        <v>14</v>
      </c>
    </row>
    <row r="67" spans="2:13" ht="12.75">
      <c r="B67" s="204">
        <f t="shared" si="5"/>
        <v>4800</v>
      </c>
      <c r="K67">
        <f t="shared" si="1"/>
        <v>64</v>
      </c>
      <c r="L67" s="350">
        <v>16.5</v>
      </c>
      <c r="M67" s="350">
        <v>13.5</v>
      </c>
    </row>
    <row r="68" spans="2:13" ht="12.75">
      <c r="B68" s="204">
        <f t="shared" si="5"/>
        <v>4900</v>
      </c>
      <c r="K68">
        <f t="shared" si="1"/>
        <v>65</v>
      </c>
      <c r="L68" s="350">
        <v>16</v>
      </c>
      <c r="M68" s="350">
        <v>12.5</v>
      </c>
    </row>
    <row r="69" spans="2:13" ht="12.75">
      <c r="B69" s="204">
        <f t="shared" si="5"/>
        <v>5000</v>
      </c>
      <c r="K69">
        <f aca="true" t="shared" si="7" ref="K69:K103">K68+1</f>
        <v>66</v>
      </c>
      <c r="L69" s="350">
        <v>15.5</v>
      </c>
      <c r="M69" s="350">
        <v>12</v>
      </c>
    </row>
    <row r="70" spans="2:13" ht="12.75">
      <c r="B70" s="204">
        <f t="shared" si="5"/>
        <v>5100</v>
      </c>
      <c r="K70">
        <f t="shared" si="7"/>
        <v>67</v>
      </c>
      <c r="L70" s="350">
        <v>15</v>
      </c>
      <c r="M70" s="350">
        <v>11.5</v>
      </c>
    </row>
    <row r="71" spans="2:13" ht="12.75">
      <c r="B71" s="204">
        <f t="shared" si="5"/>
        <v>5200</v>
      </c>
      <c r="K71">
        <f t="shared" si="7"/>
        <v>68</v>
      </c>
      <c r="L71" s="350">
        <v>14.5</v>
      </c>
      <c r="M71" s="350">
        <v>11</v>
      </c>
    </row>
    <row r="72" spans="2:13" ht="12.75">
      <c r="B72" s="204">
        <f t="shared" si="5"/>
        <v>5300</v>
      </c>
      <c r="K72">
        <f t="shared" si="7"/>
        <v>69</v>
      </c>
      <c r="L72" s="350">
        <v>14</v>
      </c>
      <c r="M72" s="350">
        <v>10</v>
      </c>
    </row>
    <row r="73" spans="2:13" ht="12.75">
      <c r="B73" s="204">
        <f t="shared" si="5"/>
        <v>5400</v>
      </c>
      <c r="K73">
        <f t="shared" si="7"/>
        <v>70</v>
      </c>
      <c r="L73" s="350">
        <v>13</v>
      </c>
      <c r="M73" s="350">
        <v>9.5</v>
      </c>
    </row>
    <row r="74" spans="2:13" ht="12.75">
      <c r="B74" s="204">
        <f t="shared" si="5"/>
        <v>5500</v>
      </c>
      <c r="K74">
        <f t="shared" si="7"/>
        <v>71</v>
      </c>
      <c r="L74" s="350">
        <v>12.5</v>
      </c>
      <c r="M74" s="350">
        <v>9</v>
      </c>
    </row>
    <row r="75" spans="2:13" ht="12.75">
      <c r="B75" s="204">
        <f t="shared" si="5"/>
        <v>5600</v>
      </c>
      <c r="K75">
        <f t="shared" si="7"/>
        <v>72</v>
      </c>
      <c r="L75" s="350">
        <v>12</v>
      </c>
      <c r="M75" s="350">
        <v>8</v>
      </c>
    </row>
    <row r="76" spans="2:13" ht="12.75">
      <c r="B76" s="204">
        <f t="shared" si="5"/>
        <v>5700</v>
      </c>
      <c r="K76">
        <f t="shared" si="7"/>
        <v>73</v>
      </c>
      <c r="L76" s="350">
        <v>11.5</v>
      </c>
      <c r="M76" s="350">
        <v>7.5</v>
      </c>
    </row>
    <row r="77" spans="2:13" ht="12.75">
      <c r="B77" s="204">
        <f t="shared" si="5"/>
        <v>5800</v>
      </c>
      <c r="K77">
        <f t="shared" si="7"/>
        <v>74</v>
      </c>
      <c r="L77" s="350">
        <v>10.5</v>
      </c>
      <c r="M77" s="350">
        <v>6.5</v>
      </c>
    </row>
    <row r="78" spans="2:13" ht="12.75">
      <c r="B78" s="204">
        <f t="shared" si="5"/>
        <v>5900</v>
      </c>
      <c r="K78">
        <f t="shared" si="7"/>
        <v>75</v>
      </c>
      <c r="L78" s="350">
        <v>10</v>
      </c>
      <c r="M78" s="350">
        <v>6</v>
      </c>
    </row>
    <row r="79" spans="2:13" ht="12.75">
      <c r="B79" s="204">
        <f t="shared" si="5"/>
        <v>6000</v>
      </c>
      <c r="K79">
        <f t="shared" si="7"/>
        <v>76</v>
      </c>
      <c r="L79" s="350">
        <v>9</v>
      </c>
      <c r="M79" s="350">
        <v>5</v>
      </c>
    </row>
    <row r="80" spans="2:13" ht="12.75">
      <c r="B80" s="204">
        <f t="shared" si="5"/>
        <v>6100</v>
      </c>
      <c r="K80">
        <f t="shared" si="7"/>
        <v>77</v>
      </c>
      <c r="L80" s="350">
        <v>8.5</v>
      </c>
      <c r="M80" s="350">
        <v>4</v>
      </c>
    </row>
    <row r="81" spans="2:13" ht="12.75">
      <c r="B81" s="204">
        <f t="shared" si="5"/>
        <v>6200</v>
      </c>
      <c r="K81">
        <f t="shared" si="7"/>
        <v>78</v>
      </c>
      <c r="L81" s="350">
        <v>7.5</v>
      </c>
      <c r="M81" s="350">
        <v>3</v>
      </c>
    </row>
    <row r="82" spans="2:13" ht="12.75">
      <c r="B82" s="204">
        <f t="shared" si="5"/>
        <v>6300</v>
      </c>
      <c r="K82">
        <f t="shared" si="7"/>
        <v>79</v>
      </c>
      <c r="L82" s="350">
        <v>7</v>
      </c>
      <c r="M82" s="350">
        <v>2</v>
      </c>
    </row>
    <row r="83" spans="2:13" ht="12.75">
      <c r="B83" s="204">
        <f t="shared" si="5"/>
        <v>6400</v>
      </c>
      <c r="K83">
        <f t="shared" si="7"/>
        <v>80</v>
      </c>
      <c r="L83" s="350">
        <v>6</v>
      </c>
      <c r="M83" s="350">
        <v>0</v>
      </c>
    </row>
    <row r="84" spans="2:13" ht="12.75">
      <c r="B84" s="204">
        <f t="shared" si="5"/>
        <v>6500</v>
      </c>
      <c r="K84">
        <f t="shared" si="7"/>
        <v>81</v>
      </c>
      <c r="L84" s="350">
        <v>5</v>
      </c>
      <c r="M84" s="350">
        <v>0</v>
      </c>
    </row>
    <row r="85" spans="2:13" ht="12.75">
      <c r="B85" s="204">
        <f t="shared" si="5"/>
        <v>6600</v>
      </c>
      <c r="K85">
        <f t="shared" si="7"/>
        <v>82</v>
      </c>
      <c r="L85" s="350">
        <v>4</v>
      </c>
      <c r="M85" s="350">
        <v>0</v>
      </c>
    </row>
    <row r="86" spans="2:13" ht="12.75">
      <c r="B86" s="204">
        <f t="shared" si="5"/>
        <v>6700</v>
      </c>
      <c r="K86">
        <f t="shared" si="7"/>
        <v>83</v>
      </c>
      <c r="L86" s="350">
        <v>3</v>
      </c>
      <c r="M86" s="350">
        <v>0</v>
      </c>
    </row>
    <row r="87" spans="2:13" ht="12.75">
      <c r="B87" s="204">
        <f t="shared" si="5"/>
        <v>6800</v>
      </c>
      <c r="K87">
        <f t="shared" si="7"/>
        <v>84</v>
      </c>
      <c r="L87" s="350">
        <v>2</v>
      </c>
      <c r="M87" s="350">
        <v>0</v>
      </c>
    </row>
    <row r="88" spans="2:13" ht="12.75">
      <c r="B88" s="204">
        <f t="shared" si="5"/>
        <v>6900</v>
      </c>
      <c r="K88">
        <f t="shared" si="7"/>
        <v>85</v>
      </c>
      <c r="L88">
        <v>0</v>
      </c>
      <c r="M88">
        <v>0</v>
      </c>
    </row>
    <row r="89" spans="2:13" ht="12.75">
      <c r="B89" s="204">
        <f t="shared" si="5"/>
        <v>7000</v>
      </c>
      <c r="K89">
        <f t="shared" si="7"/>
        <v>86</v>
      </c>
      <c r="L89">
        <v>0</v>
      </c>
      <c r="M89">
        <v>0</v>
      </c>
    </row>
    <row r="90" spans="2:13" ht="12.75">
      <c r="B90" s="204">
        <f t="shared" si="5"/>
        <v>7100</v>
      </c>
      <c r="K90">
        <f t="shared" si="7"/>
        <v>87</v>
      </c>
      <c r="L90">
        <v>0</v>
      </c>
      <c r="M90">
        <v>0</v>
      </c>
    </row>
    <row r="91" spans="2:13" ht="12.75">
      <c r="B91" s="204">
        <f t="shared" si="5"/>
        <v>7200</v>
      </c>
      <c r="K91">
        <f t="shared" si="7"/>
        <v>88</v>
      </c>
      <c r="L91">
        <v>0</v>
      </c>
      <c r="M91">
        <v>0</v>
      </c>
    </row>
    <row r="92" spans="2:13" ht="12.75">
      <c r="B92" s="204">
        <f t="shared" si="5"/>
        <v>7300</v>
      </c>
      <c r="K92">
        <f t="shared" si="7"/>
        <v>89</v>
      </c>
      <c r="L92">
        <v>0</v>
      </c>
      <c r="M92">
        <v>0</v>
      </c>
    </row>
    <row r="93" spans="2:13" ht="12.75">
      <c r="B93" s="204">
        <f t="shared" si="5"/>
        <v>7400</v>
      </c>
      <c r="K93">
        <f t="shared" si="7"/>
        <v>90</v>
      </c>
      <c r="L93">
        <v>0</v>
      </c>
      <c r="M93">
        <v>0</v>
      </c>
    </row>
    <row r="94" spans="2:13" ht="12.75">
      <c r="B94" s="204">
        <f t="shared" si="5"/>
        <v>7500</v>
      </c>
      <c r="K94">
        <f t="shared" si="7"/>
        <v>91</v>
      </c>
      <c r="L94">
        <v>0</v>
      </c>
      <c r="M94">
        <v>0</v>
      </c>
    </row>
    <row r="95" spans="2:13" ht="12.75">
      <c r="B95" s="204">
        <f aca="true" t="shared" si="8" ref="B95:B158">B94+100</f>
        <v>7600</v>
      </c>
      <c r="K95">
        <f t="shared" si="7"/>
        <v>92</v>
      </c>
      <c r="L95">
        <v>0</v>
      </c>
      <c r="M95">
        <v>0</v>
      </c>
    </row>
    <row r="96" spans="2:13" ht="12.75">
      <c r="B96" s="204">
        <f t="shared" si="8"/>
        <v>7700</v>
      </c>
      <c r="K96">
        <f t="shared" si="7"/>
        <v>93</v>
      </c>
      <c r="L96">
        <v>0</v>
      </c>
      <c r="M96">
        <v>0</v>
      </c>
    </row>
    <row r="97" spans="2:13" ht="12.75">
      <c r="B97" s="204">
        <f t="shared" si="8"/>
        <v>7800</v>
      </c>
      <c r="K97">
        <f t="shared" si="7"/>
        <v>94</v>
      </c>
      <c r="L97">
        <v>0</v>
      </c>
      <c r="M97">
        <v>0</v>
      </c>
    </row>
    <row r="98" spans="2:13" ht="12.75">
      <c r="B98" s="204">
        <f t="shared" si="8"/>
        <v>7900</v>
      </c>
      <c r="K98">
        <f t="shared" si="7"/>
        <v>95</v>
      </c>
      <c r="L98">
        <v>0</v>
      </c>
      <c r="M98">
        <v>0</v>
      </c>
    </row>
    <row r="99" spans="2:13" ht="12.75">
      <c r="B99" s="204">
        <f t="shared" si="8"/>
        <v>8000</v>
      </c>
      <c r="K99">
        <f t="shared" si="7"/>
        <v>96</v>
      </c>
      <c r="L99">
        <v>0</v>
      </c>
      <c r="M99">
        <v>0</v>
      </c>
    </row>
    <row r="100" spans="2:13" ht="12.75">
      <c r="B100" s="204">
        <f t="shared" si="8"/>
        <v>8100</v>
      </c>
      <c r="K100">
        <f t="shared" si="7"/>
        <v>97</v>
      </c>
      <c r="L100">
        <v>0</v>
      </c>
      <c r="M100">
        <v>0</v>
      </c>
    </row>
    <row r="101" spans="2:13" ht="12.75">
      <c r="B101" s="204">
        <f t="shared" si="8"/>
        <v>8200</v>
      </c>
      <c r="K101">
        <f t="shared" si="7"/>
        <v>98</v>
      </c>
      <c r="L101">
        <v>0</v>
      </c>
      <c r="M101">
        <v>0</v>
      </c>
    </row>
    <row r="102" spans="2:13" ht="12.75">
      <c r="B102" s="204">
        <f t="shared" si="8"/>
        <v>8300</v>
      </c>
      <c r="K102">
        <f t="shared" si="7"/>
        <v>99</v>
      </c>
      <c r="L102">
        <v>0</v>
      </c>
      <c r="M102">
        <v>0</v>
      </c>
    </row>
    <row r="103" spans="2:13" ht="12.75">
      <c r="B103" s="204">
        <f t="shared" si="8"/>
        <v>8400</v>
      </c>
      <c r="K103">
        <f t="shared" si="7"/>
        <v>100</v>
      </c>
      <c r="L103" s="350">
        <v>0</v>
      </c>
      <c r="M103" s="350">
        <v>0</v>
      </c>
    </row>
    <row r="104" ht="12.75">
      <c r="B104" s="204">
        <f t="shared" si="8"/>
        <v>8500</v>
      </c>
    </row>
    <row r="105" ht="12.75">
      <c r="B105" s="204">
        <f t="shared" si="8"/>
        <v>8600</v>
      </c>
    </row>
    <row r="106" ht="12.75">
      <c r="B106" s="204">
        <f t="shared" si="8"/>
        <v>8700</v>
      </c>
    </row>
    <row r="107" ht="12.75">
      <c r="B107" s="204">
        <f t="shared" si="8"/>
        <v>8800</v>
      </c>
    </row>
    <row r="108" ht="12.75">
      <c r="B108" s="204">
        <f t="shared" si="8"/>
        <v>8900</v>
      </c>
    </row>
    <row r="109" ht="12.75">
      <c r="B109" s="204">
        <f t="shared" si="8"/>
        <v>9000</v>
      </c>
    </row>
    <row r="110" ht="12.75">
      <c r="B110" s="204">
        <f t="shared" si="8"/>
        <v>9100</v>
      </c>
    </row>
    <row r="111" ht="12.75">
      <c r="B111" s="204">
        <f t="shared" si="8"/>
        <v>9200</v>
      </c>
    </row>
    <row r="112" ht="12.75">
      <c r="B112" s="204">
        <f t="shared" si="8"/>
        <v>9300</v>
      </c>
    </row>
    <row r="113" ht="12.75">
      <c r="B113" s="204">
        <f t="shared" si="8"/>
        <v>9400</v>
      </c>
    </row>
    <row r="114" ht="12.75">
      <c r="B114" s="204">
        <f t="shared" si="8"/>
        <v>9500</v>
      </c>
    </row>
    <row r="115" ht="12.75">
      <c r="B115" s="204">
        <f t="shared" si="8"/>
        <v>9600</v>
      </c>
    </row>
    <row r="116" ht="12.75">
      <c r="B116" s="204">
        <f t="shared" si="8"/>
        <v>9700</v>
      </c>
    </row>
    <row r="117" ht="12.75">
      <c r="B117" s="204">
        <f t="shared" si="8"/>
        <v>9800</v>
      </c>
    </row>
    <row r="118" ht="12.75">
      <c r="B118" s="204">
        <f t="shared" si="8"/>
        <v>9900</v>
      </c>
    </row>
    <row r="119" ht="12.75">
      <c r="B119" s="204">
        <f t="shared" si="8"/>
        <v>10000</v>
      </c>
    </row>
    <row r="120" ht="12.75">
      <c r="B120" s="204">
        <f t="shared" si="8"/>
        <v>10100</v>
      </c>
    </row>
    <row r="121" ht="12.75">
      <c r="B121" s="204">
        <f t="shared" si="8"/>
        <v>10200</v>
      </c>
    </row>
    <row r="122" ht="12.75">
      <c r="B122" s="204">
        <f t="shared" si="8"/>
        <v>10300</v>
      </c>
    </row>
    <row r="123" ht="12.75">
      <c r="B123" s="204">
        <f t="shared" si="8"/>
        <v>10400</v>
      </c>
    </row>
    <row r="124" ht="12.75">
      <c r="B124" s="204">
        <f t="shared" si="8"/>
        <v>10500</v>
      </c>
    </row>
    <row r="125" ht="12.75">
      <c r="B125" s="204">
        <f t="shared" si="8"/>
        <v>10600</v>
      </c>
    </row>
    <row r="126" ht="12.75">
      <c r="B126" s="204">
        <f t="shared" si="8"/>
        <v>10700</v>
      </c>
    </row>
    <row r="127" ht="12.75">
      <c r="B127" s="204">
        <f t="shared" si="8"/>
        <v>10800</v>
      </c>
    </row>
    <row r="128" ht="12.75">
      <c r="B128" s="204">
        <f t="shared" si="8"/>
        <v>10900</v>
      </c>
    </row>
    <row r="129" ht="12.75">
      <c r="B129" s="204">
        <f t="shared" si="8"/>
        <v>11000</v>
      </c>
    </row>
    <row r="130" ht="12.75">
      <c r="B130" s="204">
        <f t="shared" si="8"/>
        <v>11100</v>
      </c>
    </row>
    <row r="131" ht="12.75">
      <c r="B131" s="204">
        <f t="shared" si="8"/>
        <v>11200</v>
      </c>
    </row>
    <row r="132" ht="12.75">
      <c r="B132" s="204">
        <f t="shared" si="8"/>
        <v>11300</v>
      </c>
    </row>
    <row r="133" ht="12.75">
      <c r="B133" s="204">
        <f t="shared" si="8"/>
        <v>11400</v>
      </c>
    </row>
    <row r="134" ht="12.75">
      <c r="B134" s="204">
        <f t="shared" si="8"/>
        <v>11500</v>
      </c>
    </row>
    <row r="135" ht="12.75">
      <c r="B135" s="204">
        <f t="shared" si="8"/>
        <v>11600</v>
      </c>
    </row>
    <row r="136" ht="12.75">
      <c r="B136" s="204">
        <f t="shared" si="8"/>
        <v>11700</v>
      </c>
    </row>
    <row r="137" ht="12.75">
      <c r="B137" s="204">
        <f t="shared" si="8"/>
        <v>11800</v>
      </c>
    </row>
    <row r="138" ht="12.75">
      <c r="B138" s="204">
        <f t="shared" si="8"/>
        <v>11900</v>
      </c>
    </row>
    <row r="139" ht="12.75">
      <c r="B139" s="204">
        <f t="shared" si="8"/>
        <v>12000</v>
      </c>
    </row>
    <row r="140" ht="12.75">
      <c r="B140" s="204">
        <f t="shared" si="8"/>
        <v>12100</v>
      </c>
    </row>
    <row r="141" ht="12.75">
      <c r="B141" s="204">
        <f t="shared" si="8"/>
        <v>12200</v>
      </c>
    </row>
    <row r="142" ht="12.75">
      <c r="B142" s="204">
        <f t="shared" si="8"/>
        <v>12300</v>
      </c>
    </row>
    <row r="143" ht="12.75">
      <c r="B143" s="204">
        <f t="shared" si="8"/>
        <v>12400</v>
      </c>
    </row>
    <row r="144" ht="12.75">
      <c r="B144" s="204">
        <f t="shared" si="8"/>
        <v>12500</v>
      </c>
    </row>
    <row r="145" ht="12.75">
      <c r="B145" s="204">
        <f t="shared" si="8"/>
        <v>12600</v>
      </c>
    </row>
    <row r="146" ht="12.75">
      <c r="B146" s="204">
        <f t="shared" si="8"/>
        <v>12700</v>
      </c>
    </row>
    <row r="147" ht="12.75">
      <c r="B147" s="204">
        <f t="shared" si="8"/>
        <v>12800</v>
      </c>
    </row>
    <row r="148" ht="12.75">
      <c r="B148" s="204">
        <f t="shared" si="8"/>
        <v>12900</v>
      </c>
    </row>
    <row r="149" ht="12.75">
      <c r="B149" s="204">
        <f t="shared" si="8"/>
        <v>13000</v>
      </c>
    </row>
    <row r="150" ht="12.75">
      <c r="B150" s="204">
        <f t="shared" si="8"/>
        <v>13100</v>
      </c>
    </row>
    <row r="151" ht="12.75">
      <c r="B151" s="204">
        <f t="shared" si="8"/>
        <v>13200</v>
      </c>
    </row>
    <row r="152" ht="12.75">
      <c r="B152" s="204">
        <f t="shared" si="8"/>
        <v>13300</v>
      </c>
    </row>
    <row r="153" ht="12.75">
      <c r="B153" s="204">
        <f t="shared" si="8"/>
        <v>13400</v>
      </c>
    </row>
    <row r="154" ht="12.75">
      <c r="B154" s="204">
        <f t="shared" si="8"/>
        <v>13500</v>
      </c>
    </row>
    <row r="155" ht="12.75">
      <c r="B155" s="204">
        <f t="shared" si="8"/>
        <v>13600</v>
      </c>
    </row>
    <row r="156" ht="12.75">
      <c r="B156" s="204">
        <f t="shared" si="8"/>
        <v>13700</v>
      </c>
    </row>
    <row r="157" ht="12.75">
      <c r="B157" s="204">
        <f t="shared" si="8"/>
        <v>13800</v>
      </c>
    </row>
    <row r="158" ht="12.75">
      <c r="B158" s="204">
        <f t="shared" si="8"/>
        <v>13900</v>
      </c>
    </row>
    <row r="159" ht="12.75">
      <c r="B159" s="204">
        <f aca="true" t="shared" si="9" ref="B159:B219">B158+100</f>
        <v>14000</v>
      </c>
    </row>
    <row r="160" ht="12.75">
      <c r="B160" s="204">
        <f t="shared" si="9"/>
        <v>14100</v>
      </c>
    </row>
    <row r="161" ht="12.75">
      <c r="B161" s="204">
        <f t="shared" si="9"/>
        <v>14200</v>
      </c>
    </row>
    <row r="162" ht="12.75">
      <c r="B162" s="204">
        <f t="shared" si="9"/>
        <v>14300</v>
      </c>
    </row>
    <row r="163" ht="12.75">
      <c r="B163" s="204">
        <f t="shared" si="9"/>
        <v>14400</v>
      </c>
    </row>
    <row r="164" ht="12.75">
      <c r="B164" s="204">
        <f t="shared" si="9"/>
        <v>14500</v>
      </c>
    </row>
    <row r="165" ht="12.75">
      <c r="B165" s="204">
        <f t="shared" si="9"/>
        <v>14600</v>
      </c>
    </row>
    <row r="166" ht="12.75">
      <c r="B166" s="204">
        <f t="shared" si="9"/>
        <v>14700</v>
      </c>
    </row>
    <row r="167" ht="12.75">
      <c r="B167" s="204">
        <f t="shared" si="9"/>
        <v>14800</v>
      </c>
    </row>
    <row r="168" ht="12.75">
      <c r="B168" s="204">
        <f t="shared" si="9"/>
        <v>14900</v>
      </c>
    </row>
    <row r="169" ht="12.75">
      <c r="B169" s="204">
        <f t="shared" si="9"/>
        <v>15000</v>
      </c>
    </row>
    <row r="170" ht="12.75">
      <c r="B170" s="204">
        <f t="shared" si="9"/>
        <v>15100</v>
      </c>
    </row>
    <row r="171" ht="12.75">
      <c r="B171" s="204">
        <f t="shared" si="9"/>
        <v>15200</v>
      </c>
    </row>
    <row r="172" ht="12.75">
      <c r="B172" s="204">
        <f t="shared" si="9"/>
        <v>15300</v>
      </c>
    </row>
    <row r="173" ht="12.75">
      <c r="B173" s="204">
        <f t="shared" si="9"/>
        <v>15400</v>
      </c>
    </row>
    <row r="174" ht="12.75">
      <c r="B174" s="204">
        <f t="shared" si="9"/>
        <v>15500</v>
      </c>
    </row>
    <row r="175" ht="12.75">
      <c r="B175" s="204">
        <f t="shared" si="9"/>
        <v>15600</v>
      </c>
    </row>
    <row r="176" ht="12.75">
      <c r="B176" s="204">
        <f t="shared" si="9"/>
        <v>15700</v>
      </c>
    </row>
    <row r="177" ht="12.75">
      <c r="B177" s="204">
        <f t="shared" si="9"/>
        <v>15800</v>
      </c>
    </row>
    <row r="178" ht="12.75">
      <c r="B178" s="204">
        <f t="shared" si="9"/>
        <v>15900</v>
      </c>
    </row>
    <row r="179" ht="12.75">
      <c r="B179" s="204">
        <f t="shared" si="9"/>
        <v>16000</v>
      </c>
    </row>
    <row r="180" ht="12.75">
      <c r="B180" s="204">
        <f t="shared" si="9"/>
        <v>16100</v>
      </c>
    </row>
    <row r="181" ht="12.75">
      <c r="B181" s="204">
        <f t="shared" si="9"/>
        <v>16200</v>
      </c>
    </row>
    <row r="182" ht="12.75">
      <c r="B182" s="204">
        <f t="shared" si="9"/>
        <v>16300</v>
      </c>
    </row>
    <row r="183" ht="12.75">
      <c r="B183" s="204">
        <f t="shared" si="9"/>
        <v>16400</v>
      </c>
    </row>
    <row r="184" ht="12.75">
      <c r="B184" s="204">
        <f t="shared" si="9"/>
        <v>16500</v>
      </c>
    </row>
    <row r="185" ht="12.75">
      <c r="B185" s="204">
        <f t="shared" si="9"/>
        <v>16600</v>
      </c>
    </row>
    <row r="186" ht="12.75">
      <c r="B186" s="204">
        <f t="shared" si="9"/>
        <v>16700</v>
      </c>
    </row>
    <row r="187" ht="12.75">
      <c r="B187" s="204">
        <f t="shared" si="9"/>
        <v>16800</v>
      </c>
    </row>
    <row r="188" ht="12.75">
      <c r="B188" s="204">
        <f t="shared" si="9"/>
        <v>16900</v>
      </c>
    </row>
    <row r="189" ht="12.75">
      <c r="B189" s="204">
        <f t="shared" si="9"/>
        <v>17000</v>
      </c>
    </row>
    <row r="190" ht="12.75">
      <c r="B190" s="204">
        <f t="shared" si="9"/>
        <v>17100</v>
      </c>
    </row>
    <row r="191" ht="12.75">
      <c r="B191" s="204">
        <f t="shared" si="9"/>
        <v>17200</v>
      </c>
    </row>
    <row r="192" ht="12.75">
      <c r="B192" s="204">
        <f t="shared" si="9"/>
        <v>17300</v>
      </c>
    </row>
    <row r="193" ht="12.75">
      <c r="B193" s="204">
        <f t="shared" si="9"/>
        <v>17400</v>
      </c>
    </row>
    <row r="194" ht="12.75">
      <c r="B194" s="204">
        <f t="shared" si="9"/>
        <v>17500</v>
      </c>
    </row>
    <row r="195" ht="12.75">
      <c r="B195" s="204">
        <f t="shared" si="9"/>
        <v>17600</v>
      </c>
    </row>
    <row r="196" ht="12.75">
      <c r="B196" s="204">
        <f t="shared" si="9"/>
        <v>17700</v>
      </c>
    </row>
    <row r="197" ht="12.75">
      <c r="B197" s="204">
        <f t="shared" si="9"/>
        <v>17800</v>
      </c>
    </row>
    <row r="198" ht="12.75">
      <c r="B198" s="204">
        <f t="shared" si="9"/>
        <v>17900</v>
      </c>
    </row>
    <row r="199" ht="12.75">
      <c r="B199" s="204">
        <f t="shared" si="9"/>
        <v>18000</v>
      </c>
    </row>
    <row r="200" ht="12.75">
      <c r="B200" s="204">
        <f t="shared" si="9"/>
        <v>18100</v>
      </c>
    </row>
    <row r="201" ht="12.75">
      <c r="B201" s="204">
        <f t="shared" si="9"/>
        <v>18200</v>
      </c>
    </row>
    <row r="202" ht="12.75">
      <c r="B202" s="204">
        <f t="shared" si="9"/>
        <v>18300</v>
      </c>
    </row>
    <row r="203" ht="12.75">
      <c r="B203" s="204">
        <f t="shared" si="9"/>
        <v>18400</v>
      </c>
    </row>
    <row r="204" ht="12.75">
      <c r="B204" s="204">
        <f t="shared" si="9"/>
        <v>18500</v>
      </c>
    </row>
    <row r="205" ht="12.75">
      <c r="B205" s="204">
        <f t="shared" si="9"/>
        <v>18600</v>
      </c>
    </row>
    <row r="206" ht="12.75">
      <c r="B206" s="204">
        <f t="shared" si="9"/>
        <v>18700</v>
      </c>
    </row>
    <row r="207" ht="12.75">
      <c r="B207" s="204">
        <f t="shared" si="9"/>
        <v>18800</v>
      </c>
    </row>
    <row r="208" ht="12.75">
      <c r="B208" s="204">
        <f t="shared" si="9"/>
        <v>18900</v>
      </c>
    </row>
    <row r="209" ht="12.75">
      <c r="B209" s="204">
        <f t="shared" si="9"/>
        <v>19000</v>
      </c>
    </row>
    <row r="210" ht="12.75">
      <c r="B210" s="204">
        <f t="shared" si="9"/>
        <v>19100</v>
      </c>
    </row>
    <row r="211" ht="12.75">
      <c r="B211" s="204">
        <f t="shared" si="9"/>
        <v>19200</v>
      </c>
    </row>
    <row r="212" ht="12.75">
      <c r="B212" s="204">
        <f t="shared" si="9"/>
        <v>19300</v>
      </c>
    </row>
    <row r="213" ht="12.75">
      <c r="B213" s="204">
        <f t="shared" si="9"/>
        <v>19400</v>
      </c>
    </row>
    <row r="214" ht="12.75">
      <c r="B214" s="204">
        <f t="shared" si="9"/>
        <v>19500</v>
      </c>
    </row>
    <row r="215" ht="12.75">
      <c r="B215" s="204">
        <f t="shared" si="9"/>
        <v>19600</v>
      </c>
    </row>
    <row r="216" ht="12.75">
      <c r="B216" s="204">
        <f t="shared" si="9"/>
        <v>19700</v>
      </c>
    </row>
    <row r="217" ht="12.75">
      <c r="B217" s="204">
        <f t="shared" si="9"/>
        <v>19800</v>
      </c>
    </row>
    <row r="218" ht="12.75">
      <c r="B218" s="204">
        <f t="shared" si="9"/>
        <v>19900</v>
      </c>
    </row>
    <row r="219" ht="12.75">
      <c r="B219" s="204">
        <f t="shared" si="9"/>
        <v>20000</v>
      </c>
    </row>
    <row r="220" ht="12.75">
      <c r="B220" s="204"/>
    </row>
    <row r="221" ht="12.75">
      <c r="B221" s="204"/>
    </row>
    <row r="222" ht="12.75">
      <c r="B222" s="204"/>
    </row>
    <row r="223" ht="12.75">
      <c r="B223" s="204"/>
    </row>
    <row r="224" ht="12.75">
      <c r="B224" s="204"/>
    </row>
    <row r="225" ht="12.75">
      <c r="B225" s="204"/>
    </row>
    <row r="226" ht="12.75">
      <c r="B226" s="204"/>
    </row>
    <row r="227" ht="12.75">
      <c r="B227" s="204"/>
    </row>
    <row r="228" ht="12.75">
      <c r="B228" s="204"/>
    </row>
    <row r="229" ht="12.75">
      <c r="B229" s="204"/>
    </row>
    <row r="230" ht="12.75">
      <c r="B230" s="204"/>
    </row>
    <row r="231" ht="12.75">
      <c r="B231" s="204"/>
    </row>
    <row r="232" ht="12.75">
      <c r="B232" s="204"/>
    </row>
    <row r="233" ht="12.75">
      <c r="B233" s="204"/>
    </row>
    <row r="234" ht="12.75">
      <c r="B234" s="204"/>
    </row>
    <row r="235" ht="12.75">
      <c r="B235" s="204"/>
    </row>
    <row r="236" ht="12.75">
      <c r="B236" s="204"/>
    </row>
    <row r="237" ht="12.75">
      <c r="B237" s="204"/>
    </row>
    <row r="238" ht="12.75">
      <c r="B238" s="20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Hall</dc:creator>
  <cp:keywords/>
  <dc:description/>
  <cp:lastModifiedBy>bmetalitz</cp:lastModifiedBy>
  <cp:lastPrinted>2007-08-27T19:54:15Z</cp:lastPrinted>
  <dcterms:created xsi:type="dcterms:W3CDTF">2005-02-18T15:12:46Z</dcterms:created>
  <dcterms:modified xsi:type="dcterms:W3CDTF">2007-08-27T20:22:19Z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944209071</vt:i4>
  </property>
  <property fmtid="{D5CDD505-2E9C-101B-9397-08002B2CF9AE}" pid="3" name="_EmailSubject">
    <vt:lpwstr>May I Present Version 1.11a</vt:lpwstr>
  </property>
  <property fmtid="{D5CDD505-2E9C-101B-9397-08002B2CF9AE}" pid="4" name="_AuthorEmail">
    <vt:lpwstr>halljay@comcast.net</vt:lpwstr>
  </property>
  <property fmtid="{D5CDD505-2E9C-101B-9397-08002B2CF9AE}" pid="5" name="_AuthorEmailDisplayName">
    <vt:lpwstr>Jay Hall</vt:lpwstr>
  </property>
  <property fmtid="{D5CDD505-2E9C-101B-9397-08002B2CF9AE}" pid="6" name="_PreviousAdHocReviewCycleID">
    <vt:i4>-1620474013</vt:i4>
  </property>
  <property fmtid="{D5CDD505-2E9C-101B-9397-08002B2CF9AE}" pid="7" name="_ReviewingToolsShownOnce">
    <vt:lpwstr/>
  </property>
</Properties>
</file>